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4" sheetId="1" r:id="rId1"/>
  </sheets>
  <definedNames>
    <definedName name="_xlnm.Print_Titles" localSheetId="0">'2014'!$5:$5</definedName>
    <definedName name="_xlnm.Print_Area" localSheetId="0">'2014'!$A$1:$O$282</definedName>
  </definedNames>
  <calcPr fullCalcOnLoad="1"/>
</workbook>
</file>

<file path=xl/sharedStrings.xml><?xml version="1.0" encoding="utf-8"?>
<sst xmlns="http://schemas.openxmlformats.org/spreadsheetml/2006/main" count="529" uniqueCount="124">
  <si>
    <t>01.00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</si>
  <si>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</si>
  <si>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</si>
  <si>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</si>
  <si>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</si>
  <si>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</si>
  <si>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</si>
  <si>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</si>
  <si>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</si>
  <si>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</si>
  <si>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</si>
  <si>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</si>
  <si>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</si>
  <si>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</si>
  <si>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</si>
  <si>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01.02</t>
  </si>
  <si>
    <t>итого:</t>
  </si>
  <si>
    <t>итог:</t>
  </si>
  <si>
    <t>01.03</t>
  </si>
  <si>
    <t>01.04</t>
  </si>
  <si>
    <t>02.03</t>
  </si>
  <si>
    <t>01.11</t>
  </si>
  <si>
    <t>резервные фонды</t>
  </si>
  <si>
    <t>др. общегосударственные расходы</t>
  </si>
  <si>
    <t>итого по разделу 01</t>
  </si>
  <si>
    <t>итого по разделу 02</t>
  </si>
  <si>
    <t>оплата труда и нач-я на выплаты по оплате труда</t>
  </si>
  <si>
    <t>итого по разделу 05</t>
  </si>
  <si>
    <t>05.03</t>
  </si>
  <si>
    <t>итого по разделу 11</t>
  </si>
  <si>
    <t>290</t>
  </si>
  <si>
    <t>07.07</t>
  </si>
  <si>
    <t>итого по разделу 07</t>
  </si>
  <si>
    <t>перечисления другим бюджетам бюджетной системы РФ</t>
  </si>
  <si>
    <t>10.03</t>
  </si>
  <si>
    <t>226</t>
  </si>
  <si>
    <t>итого по разделу 10</t>
  </si>
  <si>
    <t>05.02</t>
  </si>
  <si>
    <t>прочие мероприятия</t>
  </si>
  <si>
    <t>340</t>
  </si>
  <si>
    <t>уличное освещение</t>
  </si>
  <si>
    <t>содержание дорог</t>
  </si>
  <si>
    <t>04.12</t>
  </si>
  <si>
    <t>итого по разделу 04</t>
  </si>
  <si>
    <t>итого по разделу 03</t>
  </si>
  <si>
    <t>03.14</t>
  </si>
  <si>
    <t>01.06</t>
  </si>
  <si>
    <t>03.09</t>
  </si>
  <si>
    <t>08.01</t>
  </si>
  <si>
    <t>итого по разделу 08</t>
  </si>
  <si>
    <t>10.04</t>
  </si>
  <si>
    <t>01.07</t>
  </si>
  <si>
    <t>Обеспечение проведения выборов и референдумов</t>
  </si>
  <si>
    <t>222</t>
  </si>
  <si>
    <t>05.01</t>
  </si>
  <si>
    <t>Жилищное хозяйство</t>
  </si>
  <si>
    <t>Коммунальное хозяйство</t>
  </si>
  <si>
    <t>Благоустройство</t>
  </si>
  <si>
    <t>озеленение</t>
  </si>
  <si>
    <t>11.05</t>
  </si>
  <si>
    <t>01.13</t>
  </si>
  <si>
    <t>04.01</t>
  </si>
  <si>
    <t>04.09</t>
  </si>
  <si>
    <t>10.01</t>
  </si>
  <si>
    <t>263</t>
  </si>
  <si>
    <t>наименование</t>
  </si>
  <si>
    <t>РАЗДЕЛ 01 ОБЩЕГОСУДАРСТВЕННЫЕ ВОПРОСЫ</t>
  </si>
  <si>
    <t>РАЗДЕЛ 02 НАЦИОНАЛЬНАЯ ОБОРОНА</t>
  </si>
  <si>
    <t>0203</t>
  </si>
  <si>
    <t>РАЗДЕЛ 03 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</si>
  <si>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характера,гражданская обороны</t>
  </si>
  <si>
    <t>Другие вопросы в области национальной безопасности и правохранительной деятельности</t>
  </si>
  <si>
    <t>РАЗДЕЛ 04 НАЦИОНАЛЬНАЯ ЭКОНОМИКА</t>
  </si>
  <si>
    <t>Общеэкономические вопросы</t>
  </si>
  <si>
    <t>Транспорт</t>
  </si>
  <si>
    <t>04.08</t>
  </si>
  <si>
    <t>Дорожное хозяйство (дорожные фонды)</t>
  </si>
  <si>
    <t>программа Развития автомобильных дорог МБ</t>
  </si>
  <si>
    <t>программа Повышение безопасности дорожного движения</t>
  </si>
  <si>
    <t>программа Развития автомобильных дорог ОБ</t>
  </si>
  <si>
    <t>Другие вопросы в области национальной экономики и правоохранительной деятельности</t>
  </si>
  <si>
    <t>Программа тер. Планирования МБ</t>
  </si>
  <si>
    <t>Программа тер. Планирования ОБ</t>
  </si>
  <si>
    <t>перечисления другим бюджетам бюджетной системы</t>
  </si>
  <si>
    <t>РАЗДЕЛ 05 ЖИЛИЩНО-КОММУНАЛЬНОЕ ХОЗЯЙСТВО</t>
  </si>
  <si>
    <t>безвозмездные перечисления муниц.  и гос.  организациям</t>
  </si>
  <si>
    <t>безвозмездные перечисления организациям, за искл.  мун.  и гос.  организаций</t>
  </si>
  <si>
    <t>Программа комплексного развития систем коммунальной инфраструктуры МБ</t>
  </si>
  <si>
    <t>Программа комплексного развития систем коммунальной инфраструктуры ОБ</t>
  </si>
  <si>
    <t>Программа Энергосбережение</t>
  </si>
  <si>
    <t>Программа Чистая вода</t>
  </si>
  <si>
    <t>содержание мест захоронений</t>
  </si>
  <si>
    <t>программа Энергосбережение</t>
  </si>
  <si>
    <t>РАЗДЕЛ 07 ОБРАЗОВАНИЕ</t>
  </si>
  <si>
    <t>08 КУЛЬТУРА И КИНЕМАТОГРАФИЯ</t>
  </si>
  <si>
    <t>ДЦП "Сто модельных домов" МБ</t>
  </si>
  <si>
    <t>ДЦП "Сто модельных домов" ОБ</t>
  </si>
  <si>
    <t>РАЗДЕЛ 10 СОЦИАЛЬНАЯ ПОЛИТИКА</t>
  </si>
  <si>
    <t>Пенсионное обеспечение</t>
  </si>
  <si>
    <t>пенсии, пособия, выплачиваемые организациями сектора государственного управления</t>
  </si>
  <si>
    <t>Социальное обеспечение населения</t>
  </si>
  <si>
    <t>Охрана семьи и детства</t>
  </si>
  <si>
    <t>РАЗДЕЛ 11 ФИЗИЧЕСКАЯ КУЛЬТУРА И СПОРТ</t>
  </si>
  <si>
    <t>РАЗДЕЛ 13 ОБСЛУЖИВАНИЕ ГОСУДАРСТВЕННОГО И МУНИЦИПАЛЬНОГОДОЛГА</t>
  </si>
  <si>
    <t>13.01</t>
  </si>
  <si>
    <t>обслуживание государственного (муниципального) долга</t>
  </si>
  <si>
    <t>итого по разделу 13</t>
  </si>
  <si>
    <t>итого по бюджету</t>
  </si>
  <si>
    <t xml:space="preserve">Потребность </t>
  </si>
  <si>
    <t>Ожидаемое исполнение</t>
  </si>
  <si>
    <t>План на 2014 год</t>
  </si>
  <si>
    <t>Собственные</t>
  </si>
  <si>
    <t>Дотация ОБ</t>
  </si>
  <si>
    <t>РФФП</t>
  </si>
  <si>
    <t>Субсидия муниципалам и главам</t>
  </si>
  <si>
    <t>Субсидия культура</t>
  </si>
  <si>
    <t>ВУСЫ</t>
  </si>
  <si>
    <t>Проверка</t>
  </si>
  <si>
    <t>РАСЧЁТ ПО ФУНКЦИОНАЛЬНОЙ СТРУКТУРЕ РАСХОДОВ
БЮДЖЕТА БРУСНИЧНОГО СЕЛЬСКОГО ПОСЕЛЕНИЯ  НА 2014 ГОД</t>
  </si>
  <si>
    <t xml:space="preserve">Справочная № 1
к решению Думы 
Брусничного сельского поселения 
"О бюджете Брусничного сельского поселения на 2014 год и на плановый период 2015 и 2016 годов"
от "       " декабря 2013г. №  </t>
  </si>
  <si>
    <t xml:space="preserve">Внесение изменений </t>
  </si>
  <si>
    <t>Исполнение на 01.04.2014г.</t>
  </si>
  <si>
    <t>Уточненный план на 2014 год</t>
  </si>
  <si>
    <t xml:space="preserve">Справочная № 1
к решению Думы  Брусничного сельского поселения 
«О внесении изменений в Решение Думы Брусничного сельского поселения «О бюджете Брусничного сельского поселения на  2014 год и плановый период 2015 и 2016 годов» от 24.12.2013г. № 56»
от " ______ " _______________  2014г. №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</si>
</sst>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24" borderId="10" xfId="0" applyFont="1" applyFill="1" applyBorder="1" applyAlignment="1">
      <alignment vertical="center"/>
    </xf>
    <xf numFmtId="0" fontId="6" fillId="24" borderId="11" xfId="0" applyFont="1" applyFill="1" applyBorder="1" applyAlignment="1">
      <alignment vertical="center"/>
    </xf>
    <xf numFmtId="0" fontId="3" fillId="24" borderId="12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24" borderId="12" xfId="0" applyFont="1" applyFill="1" applyBorder="1" applyAlignment="1">
      <alignment vertical="center" wrapText="1"/>
    </xf>
    <xf numFmtId="0" fontId="3" fillId="24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3" fillId="24" borderId="12" xfId="0" applyNumberFormat="1" applyFont="1" applyFill="1" applyBorder="1" applyAlignment="1">
      <alignment vertical="center"/>
    </xf>
    <xf numFmtId="164" fontId="3" fillId="25" borderId="12" xfId="0" applyNumberFormat="1" applyFont="1" applyFill="1" applyBorder="1" applyAlignment="1">
      <alignment vertical="center"/>
    </xf>
    <xf numFmtId="164" fontId="4" fillId="25" borderId="12" xfId="0" applyNumberFormat="1" applyFont="1" applyFill="1" applyBorder="1" applyAlignment="1">
      <alignment vertical="center"/>
    </xf>
    <xf numFmtId="164" fontId="3" fillId="20" borderId="12" xfId="0" applyNumberFormat="1" applyFont="1" applyFill="1" applyBorder="1" applyAlignment="1">
      <alignment vertical="center"/>
    </xf>
    <xf numFmtId="164" fontId="4" fillId="25" borderId="12" xfId="0" applyNumberFormat="1" applyFont="1" applyFill="1" applyBorder="1" applyAlignment="1" applyProtection="1">
      <alignment vertical="center"/>
      <protection locked="0"/>
    </xf>
    <xf numFmtId="164" fontId="3" fillId="25" borderId="12" xfId="0" applyNumberFormat="1" applyFont="1" applyFill="1" applyBorder="1" applyAlignment="1" applyProtection="1">
      <alignment vertical="center"/>
      <protection locked="0"/>
    </xf>
    <xf numFmtId="164" fontId="3" fillId="0" borderId="12" xfId="0" applyNumberFormat="1" applyFont="1" applyBorder="1" applyAlignment="1" applyProtection="1">
      <alignment vertical="center"/>
      <protection locked="0"/>
    </xf>
    <xf numFmtId="164" fontId="3" fillId="24" borderId="12" xfId="0" applyNumberFormat="1" applyFont="1" applyFill="1" applyBorder="1" applyAlignment="1" applyProtection="1">
      <alignment vertical="center"/>
      <protection locked="0"/>
    </xf>
    <xf numFmtId="164" fontId="4" fillId="24" borderId="12" xfId="0" applyNumberFormat="1" applyFont="1" applyFill="1" applyBorder="1" applyAlignment="1">
      <alignment vertical="center"/>
    </xf>
    <xf numFmtId="164" fontId="4" fillId="0" borderId="12" xfId="0" applyNumberFormat="1" applyFont="1" applyBorder="1" applyAlignment="1" applyProtection="1">
      <alignment vertical="center"/>
      <protection locked="0"/>
    </xf>
    <xf numFmtId="49" fontId="3" fillId="20" borderId="10" xfId="0" applyNumberFormat="1" applyFont="1" applyFill="1" applyBorder="1" applyAlignment="1">
      <alignment horizontal="left" vertical="center" wrapText="1"/>
    </xf>
    <xf numFmtId="164" fontId="6" fillId="24" borderId="12" xfId="0" applyNumberFormat="1" applyFont="1" applyFill="1" applyBorder="1" applyAlignment="1">
      <alignment vertical="center"/>
    </xf>
    <xf numFmtId="0" fontId="7" fillId="24" borderId="15" xfId="0" applyFont="1" applyFill="1" applyBorder="1" applyAlignment="1">
      <alignment vertical="center"/>
    </xf>
    <xf numFmtId="0" fontId="7" fillId="24" borderId="11" xfId="0" applyFont="1" applyFill="1" applyBorder="1" applyAlignment="1">
      <alignment horizontal="center" vertical="center"/>
    </xf>
    <xf numFmtId="164" fontId="6" fillId="24" borderId="11" xfId="0" applyNumberFormat="1" applyFont="1" applyFill="1" applyBorder="1" applyAlignment="1">
      <alignment vertical="center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vertical="center"/>
      <protection locked="0"/>
    </xf>
    <xf numFmtId="164" fontId="1" fillId="0" borderId="0" xfId="0" applyNumberFormat="1" applyFont="1" applyAlignment="1">
      <alignment vertical="center"/>
    </xf>
    <xf numFmtId="164" fontId="3" fillId="24" borderId="16" xfId="0" applyNumberFormat="1" applyFont="1" applyFill="1" applyBorder="1" applyAlignment="1">
      <alignment vertical="center"/>
    </xf>
    <xf numFmtId="164" fontId="3" fillId="25" borderId="16" xfId="0" applyNumberFormat="1" applyFont="1" applyFill="1" applyBorder="1" applyAlignment="1">
      <alignment vertical="center"/>
    </xf>
    <xf numFmtId="164" fontId="4" fillId="25" borderId="16" xfId="0" applyNumberFormat="1" applyFont="1" applyFill="1" applyBorder="1" applyAlignment="1">
      <alignment vertical="center"/>
    </xf>
    <xf numFmtId="164" fontId="3" fillId="20" borderId="16" xfId="0" applyNumberFormat="1" applyFont="1" applyFill="1" applyBorder="1" applyAlignment="1">
      <alignment vertical="center"/>
    </xf>
    <xf numFmtId="164" fontId="4" fillId="25" borderId="16" xfId="0" applyNumberFormat="1" applyFont="1" applyFill="1" applyBorder="1" applyAlignment="1" applyProtection="1">
      <alignment vertical="center"/>
      <protection locked="0"/>
    </xf>
    <xf numFmtId="164" fontId="3" fillId="25" borderId="16" xfId="0" applyNumberFormat="1" applyFont="1" applyFill="1" applyBorder="1" applyAlignment="1" applyProtection="1">
      <alignment vertical="center"/>
      <protection locked="0"/>
    </xf>
    <xf numFmtId="164" fontId="3" fillId="0" borderId="16" xfId="0" applyNumberFormat="1" applyFont="1" applyBorder="1" applyAlignment="1" applyProtection="1">
      <alignment vertical="center"/>
      <protection locked="0"/>
    </xf>
    <xf numFmtId="164" fontId="3" fillId="24" borderId="16" xfId="0" applyNumberFormat="1" applyFont="1" applyFill="1" applyBorder="1" applyAlignment="1" applyProtection="1">
      <alignment vertical="center"/>
      <protection locked="0"/>
    </xf>
    <xf numFmtId="164" fontId="4" fillId="24" borderId="16" xfId="0" applyNumberFormat="1" applyFont="1" applyFill="1" applyBorder="1" applyAlignment="1">
      <alignment vertical="center"/>
    </xf>
    <xf numFmtId="164" fontId="4" fillId="0" borderId="16" xfId="0" applyNumberFormat="1" applyFont="1" applyBorder="1" applyAlignment="1" applyProtection="1">
      <alignment vertical="center"/>
      <protection locked="0"/>
    </xf>
    <xf numFmtId="164" fontId="6" fillId="24" borderId="16" xfId="0" applyNumberFormat="1" applyFont="1" applyFill="1" applyBorder="1" applyAlignment="1">
      <alignment vertical="center"/>
    </xf>
    <xf numFmtId="164" fontId="6" fillId="24" borderId="17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3" fillId="20" borderId="12" xfId="0" applyNumberFormat="1" applyFont="1" applyFill="1" applyBorder="1" applyAlignment="1">
      <alignment horizontal="left" vertical="center" wrapText="1"/>
    </xf>
    <xf numFmtId="0" fontId="3" fillId="20" borderId="10" xfId="0" applyFont="1" applyFill="1" applyBorder="1" applyAlignment="1">
      <alignment vertical="center" wrapText="1"/>
    </xf>
    <xf numFmtId="0" fontId="4" fillId="20" borderId="12" xfId="0" applyFont="1" applyFill="1" applyBorder="1" applyAlignment="1">
      <alignment horizontal="center" vertical="center" wrapText="1"/>
    </xf>
    <xf numFmtId="0" fontId="4" fillId="20" borderId="12" xfId="0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20" borderId="10" xfId="0" applyFont="1" applyFill="1" applyBorder="1" applyAlignment="1">
      <alignment vertical="center" wrapText="1"/>
    </xf>
    <xf numFmtId="0" fontId="3" fillId="20" borderId="12" xfId="0" applyFont="1" applyFill="1" applyBorder="1" applyAlignment="1">
      <alignment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49" fontId="4" fillId="25" borderId="10" xfId="0" applyNumberFormat="1" applyFont="1" applyFill="1" applyBorder="1" applyAlignment="1">
      <alignment horizontal="center" vertical="center" wrapText="1"/>
    </xf>
    <xf numFmtId="49" fontId="4" fillId="2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24" borderId="18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" fillId="24" borderId="10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20" borderId="12" xfId="0" applyFont="1" applyFill="1" applyBorder="1" applyAlignment="1">
      <alignment horizontal="left" vertical="center" wrapText="1"/>
    </xf>
    <xf numFmtId="49" fontId="3" fillId="20" borderId="10" xfId="0" applyNumberFormat="1" applyFont="1" applyFill="1" applyBorder="1" applyAlignment="1">
      <alignment horizontal="left" vertical="center" wrapText="1"/>
    </xf>
    <xf numFmtId="49" fontId="3" fillId="20" borderId="12" xfId="0" applyNumberFormat="1" applyFont="1" applyFill="1" applyBorder="1" applyAlignment="1">
      <alignment horizontal="left" vertical="center" wrapText="1"/>
    </xf>
    <xf numFmtId="49" fontId="3" fillId="20" borderId="18" xfId="0" applyNumberFormat="1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49" fontId="3" fillId="24" borderId="10" xfId="0" applyNumberFormat="1" applyFont="1" applyFill="1" applyBorder="1" applyAlignment="1">
      <alignment horizontal="left" vertical="center" wrapText="1"/>
    </xf>
    <xf numFmtId="49" fontId="3" fillId="24" borderId="12" xfId="0" applyNumberFormat="1" applyFont="1" applyFill="1" applyBorder="1" applyAlignment="1">
      <alignment horizontal="left" vertical="center" wrapText="1"/>
    </xf>
    <xf numFmtId="0" fontId="3" fillId="20" borderId="12" xfId="0" applyFont="1" applyFill="1" applyBorder="1" applyAlignment="1">
      <alignment vertical="center" wrapText="1"/>
    </xf>
    <xf numFmtId="0" fontId="0" fillId="20" borderId="12" xfId="0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285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9.75390625" style="1" customWidth="1"/>
    <col min="2" max="2" width="10.125" style="2" customWidth="1"/>
    <col min="3" max="3" width="57.75390625" style="1" customWidth="1"/>
    <col min="4" max="4" width="13.75390625" style="1" hidden="1" customWidth="1"/>
    <col min="5" max="5" width="14.00390625" style="1" hidden="1" customWidth="1"/>
    <col min="6" max="6" width="14.75390625" style="1" customWidth="1"/>
    <col min="7" max="12" width="10.75390625" style="1" hidden="1" customWidth="1"/>
    <col min="13" max="15" width="14.75390625" style="1" customWidth="1"/>
    <col min="16" max="16" width="12.75390625" style="1" customWidth="1"/>
    <col min="17" max="16384" width="9.125" style="1" customWidth="1"/>
  </cols>
  <sheetData>
    <row r="1" spans="9:15" ht="107.25" customHeight="1">
      <c r="I1" s="89" t="s">
        <v>119</v>
      </c>
      <c r="J1" s="90"/>
      <c r="K1" s="90"/>
      <c r="L1" s="90"/>
      <c r="M1" s="89" t="s">
        <v>123</v>
      </c>
      <c r="N1" s="90"/>
      <c r="O1" s="90"/>
    </row>
    <row r="2" spans="1:15" ht="40.5" customHeight="1">
      <c r="A2" s="93" t="s">
        <v>118</v>
      </c>
      <c r="B2" s="93"/>
      <c r="C2" s="93"/>
      <c r="D2" s="93"/>
      <c r="E2" s="94"/>
      <c r="F2" s="94"/>
      <c r="G2" s="94"/>
      <c r="H2" s="90"/>
      <c r="I2" s="90"/>
      <c r="J2" s="90"/>
      <c r="K2" s="90"/>
      <c r="L2" s="90"/>
      <c r="M2" s="90"/>
      <c r="N2" s="90"/>
      <c r="O2" s="90"/>
    </row>
    <row r="3" spans="1:12" ht="40.5" customHeight="1" hidden="1">
      <c r="A3" s="37"/>
      <c r="B3" s="37"/>
      <c r="C3" s="37"/>
      <c r="D3" s="37"/>
      <c r="E3" s="38"/>
      <c r="F3" s="38">
        <f>G3+H3+I3+J3+K3+L3</f>
        <v>5768.900000000001</v>
      </c>
      <c r="G3" s="38">
        <v>458.4</v>
      </c>
      <c r="H3" s="1">
        <v>963.5</v>
      </c>
      <c r="I3" s="1">
        <v>1113.8</v>
      </c>
      <c r="J3" s="1">
        <v>2412.5</v>
      </c>
      <c r="K3" s="1">
        <v>744.1</v>
      </c>
      <c r="L3" s="1">
        <v>76.6</v>
      </c>
    </row>
    <row r="4" ht="12" customHeight="1" thickBot="1"/>
    <row r="5" spans="1:15" ht="64.5" customHeight="1">
      <c r="A5" s="91" t="s">
        <v>65</v>
      </c>
      <c r="B5" s="92"/>
      <c r="C5" s="92"/>
      <c r="D5" s="20" t="s">
        <v>109</v>
      </c>
      <c r="E5" s="20" t="s">
        <v>108</v>
      </c>
      <c r="F5" s="20" t="s">
        <v>110</v>
      </c>
      <c r="G5" s="20" t="s">
        <v>111</v>
      </c>
      <c r="H5" s="20" t="s">
        <v>112</v>
      </c>
      <c r="I5" s="20" t="s">
        <v>113</v>
      </c>
      <c r="J5" s="20" t="s">
        <v>114</v>
      </c>
      <c r="K5" s="20" t="s">
        <v>115</v>
      </c>
      <c r="L5" s="21" t="s">
        <v>116</v>
      </c>
      <c r="M5" s="20" t="s">
        <v>120</v>
      </c>
      <c r="N5" s="20" t="s">
        <v>121</v>
      </c>
      <c r="O5" s="21" t="s">
        <v>122</v>
      </c>
    </row>
    <row r="6" spans="1:15" s="3" customFormat="1" ht="17.25" customHeight="1">
      <c r="A6" s="8" t="s">
        <v>66</v>
      </c>
      <c r="B6" s="18"/>
      <c r="C6" s="10"/>
      <c r="D6" s="22"/>
      <c r="E6" s="22"/>
      <c r="F6" s="22"/>
      <c r="G6" s="22"/>
      <c r="H6" s="22"/>
      <c r="I6" s="22"/>
      <c r="J6" s="22"/>
      <c r="K6" s="22"/>
      <c r="L6" s="40"/>
      <c r="M6" s="22"/>
      <c r="N6" s="22"/>
      <c r="O6" s="40"/>
    </row>
    <row r="7" spans="1:15" s="3" customFormat="1" ht="15.75">
      <c r="A7" s="52" t="s">
        <v>0</v>
      </c>
      <c r="B7" s="53">
        <v>210</v>
      </c>
      <c r="C7" s="16" t="s">
        <v>26</v>
      </c>
      <c r="D7" s="23">
        <f aca="true" t="shared" si="0" ref="D7:L7">SUM(D8:D10)</f>
        <v>3641</v>
      </c>
      <c r="E7" s="23">
        <f t="shared" si="0"/>
        <v>5049.799999999999</v>
      </c>
      <c r="F7" s="23">
        <f t="shared" si="0"/>
        <v>2764.2</v>
      </c>
      <c r="G7" s="23">
        <f t="shared" si="0"/>
        <v>0</v>
      </c>
      <c r="H7" s="23">
        <f t="shared" si="0"/>
        <v>323.9</v>
      </c>
      <c r="I7" s="23">
        <f t="shared" si="0"/>
        <v>27.8</v>
      </c>
      <c r="J7" s="23">
        <f t="shared" si="0"/>
        <v>2412.5</v>
      </c>
      <c r="K7" s="23">
        <f t="shared" si="0"/>
        <v>0</v>
      </c>
      <c r="L7" s="41">
        <f t="shared" si="0"/>
        <v>0</v>
      </c>
      <c r="M7" s="23">
        <f>SUM(M8:M10)</f>
        <v>305.70000000000005</v>
      </c>
      <c r="N7" s="23">
        <f>SUM(N8:N10)</f>
        <v>556.5</v>
      </c>
      <c r="O7" s="41">
        <f>SUM(O8:O10)</f>
        <v>3069.9</v>
      </c>
    </row>
    <row r="8" spans="1:15" s="4" customFormat="1" ht="15.75">
      <c r="A8" s="54" t="s">
        <v>0</v>
      </c>
      <c r="B8" s="55">
        <v>211</v>
      </c>
      <c r="C8" s="15" t="s">
        <v>1</v>
      </c>
      <c r="D8" s="24">
        <f aca="true" t="shared" si="1" ref="D8:L8">SUM(D25,D41,D57)</f>
        <v>2782</v>
      </c>
      <c r="E8" s="24">
        <f t="shared" si="1"/>
        <v>3802.7</v>
      </c>
      <c r="F8" s="24">
        <f t="shared" si="1"/>
        <v>2122.7</v>
      </c>
      <c r="G8" s="24">
        <f t="shared" si="1"/>
        <v>0</v>
      </c>
      <c r="H8" s="24">
        <f t="shared" si="1"/>
        <v>248</v>
      </c>
      <c r="I8" s="24">
        <f t="shared" si="1"/>
        <v>27.8</v>
      </c>
      <c r="J8" s="24">
        <f t="shared" si="1"/>
        <v>1846.9</v>
      </c>
      <c r="K8" s="24">
        <f t="shared" si="1"/>
        <v>0</v>
      </c>
      <c r="L8" s="42">
        <f t="shared" si="1"/>
        <v>0</v>
      </c>
      <c r="M8" s="24">
        <f aca="true" t="shared" si="2" ref="M8:O9">SUM(M25,M41,M57)</f>
        <v>239.60000000000002</v>
      </c>
      <c r="N8" s="24">
        <f t="shared" si="2"/>
        <v>428.1</v>
      </c>
      <c r="O8" s="42">
        <f t="shared" si="2"/>
        <v>2362.3</v>
      </c>
    </row>
    <row r="9" spans="1:15" s="4" customFormat="1" ht="15.75">
      <c r="A9" s="54" t="s">
        <v>0</v>
      </c>
      <c r="B9" s="55">
        <v>212</v>
      </c>
      <c r="C9" s="15" t="s">
        <v>2</v>
      </c>
      <c r="D9" s="24">
        <f aca="true" t="shared" si="3" ref="D9:L9">SUM(D26,D42,D58)</f>
        <v>14</v>
      </c>
      <c r="E9" s="24">
        <f t="shared" si="3"/>
        <v>99</v>
      </c>
      <c r="F9" s="24">
        <f t="shared" si="3"/>
        <v>1</v>
      </c>
      <c r="G9" s="24">
        <f t="shared" si="3"/>
        <v>0</v>
      </c>
      <c r="H9" s="24">
        <f t="shared" si="3"/>
        <v>1</v>
      </c>
      <c r="I9" s="24">
        <f t="shared" si="3"/>
        <v>0</v>
      </c>
      <c r="J9" s="24">
        <f t="shared" si="3"/>
        <v>0</v>
      </c>
      <c r="K9" s="24">
        <f t="shared" si="3"/>
        <v>0</v>
      </c>
      <c r="L9" s="42">
        <f t="shared" si="3"/>
        <v>0</v>
      </c>
      <c r="M9" s="24">
        <f t="shared" si="2"/>
        <v>-1</v>
      </c>
      <c r="N9" s="24">
        <f t="shared" si="2"/>
        <v>0</v>
      </c>
      <c r="O9" s="42">
        <f t="shared" si="2"/>
        <v>0</v>
      </c>
    </row>
    <row r="10" spans="1:15" s="4" customFormat="1" ht="15.75">
      <c r="A10" s="54" t="s">
        <v>0</v>
      </c>
      <c r="B10" s="55">
        <v>213</v>
      </c>
      <c r="C10" s="15" t="s">
        <v>3</v>
      </c>
      <c r="D10" s="24">
        <f aca="true" t="shared" si="4" ref="D10:L10">SUM(D27,D43,D59,)</f>
        <v>845</v>
      </c>
      <c r="E10" s="24">
        <f t="shared" si="4"/>
        <v>1148.1</v>
      </c>
      <c r="F10" s="24">
        <f t="shared" si="4"/>
        <v>640.5</v>
      </c>
      <c r="G10" s="24">
        <f t="shared" si="4"/>
        <v>0</v>
      </c>
      <c r="H10" s="24">
        <f t="shared" si="4"/>
        <v>74.9</v>
      </c>
      <c r="I10" s="24">
        <f t="shared" si="4"/>
        <v>0</v>
      </c>
      <c r="J10" s="24">
        <f t="shared" si="4"/>
        <v>565.5999999999999</v>
      </c>
      <c r="K10" s="24">
        <f t="shared" si="4"/>
        <v>0</v>
      </c>
      <c r="L10" s="42">
        <f t="shared" si="4"/>
        <v>0</v>
      </c>
      <c r="M10" s="24">
        <f>SUM(M27,M43,M59,)</f>
        <v>67.1</v>
      </c>
      <c r="N10" s="24">
        <f>SUM(N27,N43,N59,)</f>
        <v>128.4</v>
      </c>
      <c r="O10" s="42">
        <f>SUM(O27,O43,O59,)</f>
        <v>707.5999999999999</v>
      </c>
    </row>
    <row r="11" spans="1:15" s="3" customFormat="1" ht="15.75">
      <c r="A11" s="52" t="s">
        <v>0</v>
      </c>
      <c r="B11" s="53">
        <v>220</v>
      </c>
      <c r="C11" s="16" t="s">
        <v>4</v>
      </c>
      <c r="D11" s="23">
        <f aca="true" t="shared" si="5" ref="D11:L11">SUM(D12:D17)</f>
        <v>314</v>
      </c>
      <c r="E11" s="23">
        <f t="shared" si="5"/>
        <v>507</v>
      </c>
      <c r="F11" s="23">
        <f t="shared" si="5"/>
        <v>132</v>
      </c>
      <c r="G11" s="23">
        <f t="shared" si="5"/>
        <v>29</v>
      </c>
      <c r="H11" s="23">
        <f t="shared" si="5"/>
        <v>23</v>
      </c>
      <c r="I11" s="23">
        <f t="shared" si="5"/>
        <v>80</v>
      </c>
      <c r="J11" s="23">
        <f t="shared" si="5"/>
        <v>0</v>
      </c>
      <c r="K11" s="23">
        <f t="shared" si="5"/>
        <v>0</v>
      </c>
      <c r="L11" s="41">
        <f t="shared" si="5"/>
        <v>0</v>
      </c>
      <c r="M11" s="23">
        <f>SUM(M12:M17)</f>
        <v>7.9</v>
      </c>
      <c r="N11" s="23">
        <f>SUM(N12:N17)</f>
        <v>0</v>
      </c>
      <c r="O11" s="41">
        <f>SUM(O12:O17)</f>
        <v>139.9</v>
      </c>
    </row>
    <row r="12" spans="1:15" s="4" customFormat="1" ht="15.75">
      <c r="A12" s="54" t="s">
        <v>0</v>
      </c>
      <c r="B12" s="55">
        <v>221</v>
      </c>
      <c r="C12" s="15" t="s">
        <v>5</v>
      </c>
      <c r="D12" s="24">
        <f aca="true" t="shared" si="6" ref="D12:G13">SUM(D29,D45,D61)</f>
        <v>31</v>
      </c>
      <c r="E12" s="24">
        <f t="shared" si="6"/>
        <v>33</v>
      </c>
      <c r="F12" s="24">
        <f>SUM(F29,F45,F61)</f>
        <v>10</v>
      </c>
      <c r="G12" s="24">
        <f t="shared" si="6"/>
        <v>10</v>
      </c>
      <c r="H12" s="24">
        <f aca="true" t="shared" si="7" ref="H12:L13">SUM(H29,H45,H61)</f>
        <v>0</v>
      </c>
      <c r="I12" s="24">
        <f t="shared" si="7"/>
        <v>0</v>
      </c>
      <c r="J12" s="24">
        <f t="shared" si="7"/>
        <v>0</v>
      </c>
      <c r="K12" s="24">
        <f t="shared" si="7"/>
        <v>0</v>
      </c>
      <c r="L12" s="42">
        <f t="shared" si="7"/>
        <v>0</v>
      </c>
      <c r="M12" s="24">
        <f aca="true" t="shared" si="8" ref="M12:O13">SUM(M29,M45,M61)</f>
        <v>-1.1</v>
      </c>
      <c r="N12" s="24">
        <f t="shared" si="8"/>
        <v>0</v>
      </c>
      <c r="O12" s="42">
        <f t="shared" si="8"/>
        <v>8.9</v>
      </c>
    </row>
    <row r="13" spans="1:15" s="4" customFormat="1" ht="15.75">
      <c r="A13" s="54" t="s">
        <v>0</v>
      </c>
      <c r="B13" s="55">
        <v>222</v>
      </c>
      <c r="C13" s="15" t="s">
        <v>6</v>
      </c>
      <c r="D13" s="24">
        <f t="shared" si="6"/>
        <v>10</v>
      </c>
      <c r="E13" s="24">
        <f t="shared" si="6"/>
        <v>10</v>
      </c>
      <c r="F13" s="24">
        <f>SUM(F30,F46,F62)</f>
        <v>1</v>
      </c>
      <c r="G13" s="24">
        <f t="shared" si="6"/>
        <v>0</v>
      </c>
      <c r="H13" s="24">
        <f t="shared" si="7"/>
        <v>1</v>
      </c>
      <c r="I13" s="24">
        <f t="shared" si="7"/>
        <v>0</v>
      </c>
      <c r="J13" s="24">
        <f t="shared" si="7"/>
        <v>0</v>
      </c>
      <c r="K13" s="24">
        <f t="shared" si="7"/>
        <v>0</v>
      </c>
      <c r="L13" s="42">
        <f t="shared" si="7"/>
        <v>0</v>
      </c>
      <c r="M13" s="24">
        <f t="shared" si="8"/>
        <v>-1</v>
      </c>
      <c r="N13" s="24">
        <f t="shared" si="8"/>
        <v>0</v>
      </c>
      <c r="O13" s="42">
        <f t="shared" si="8"/>
        <v>0</v>
      </c>
    </row>
    <row r="14" spans="1:15" s="4" customFormat="1" ht="15.75">
      <c r="A14" s="54" t="s">
        <v>0</v>
      </c>
      <c r="B14" s="55">
        <v>223</v>
      </c>
      <c r="C14" s="15" t="s">
        <v>7</v>
      </c>
      <c r="D14" s="24">
        <f aca="true" t="shared" si="9" ref="D14:L14">SUM(D31,D47,D63,)</f>
        <v>113</v>
      </c>
      <c r="E14" s="24">
        <f t="shared" si="9"/>
        <v>350</v>
      </c>
      <c r="F14" s="24">
        <f t="shared" si="9"/>
        <v>119</v>
      </c>
      <c r="G14" s="24">
        <f t="shared" si="9"/>
        <v>19</v>
      </c>
      <c r="H14" s="24">
        <f t="shared" si="9"/>
        <v>20</v>
      </c>
      <c r="I14" s="24">
        <f t="shared" si="9"/>
        <v>80</v>
      </c>
      <c r="J14" s="24">
        <f t="shared" si="9"/>
        <v>0</v>
      </c>
      <c r="K14" s="24">
        <f t="shared" si="9"/>
        <v>0</v>
      </c>
      <c r="L14" s="42">
        <f t="shared" si="9"/>
        <v>0</v>
      </c>
      <c r="M14" s="24">
        <f>SUM(M31,M47,M63,)</f>
        <v>0</v>
      </c>
      <c r="N14" s="24">
        <f>SUM(N31,N47,N63,)</f>
        <v>0</v>
      </c>
      <c r="O14" s="42">
        <f>SUM(O31,O47,O63,)</f>
        <v>119</v>
      </c>
    </row>
    <row r="15" spans="1:15" s="4" customFormat="1" ht="15.75" customHeight="1">
      <c r="A15" s="54" t="s">
        <v>0</v>
      </c>
      <c r="B15" s="55">
        <v>224</v>
      </c>
      <c r="C15" s="15" t="s">
        <v>8</v>
      </c>
      <c r="D15" s="24">
        <f aca="true" t="shared" si="10" ref="D15:L15">SUM(D32,D48,D64)</f>
        <v>0</v>
      </c>
      <c r="E15" s="24">
        <f t="shared" si="10"/>
        <v>0</v>
      </c>
      <c r="F15" s="24">
        <f t="shared" si="10"/>
        <v>0</v>
      </c>
      <c r="G15" s="24">
        <f t="shared" si="10"/>
        <v>0</v>
      </c>
      <c r="H15" s="24">
        <f t="shared" si="10"/>
        <v>0</v>
      </c>
      <c r="I15" s="24">
        <f t="shared" si="10"/>
        <v>0</v>
      </c>
      <c r="J15" s="24">
        <f t="shared" si="10"/>
        <v>0</v>
      </c>
      <c r="K15" s="24">
        <f t="shared" si="10"/>
        <v>0</v>
      </c>
      <c r="L15" s="42">
        <f t="shared" si="10"/>
        <v>0</v>
      </c>
      <c r="M15" s="24">
        <f>SUM(M32,M48,M64)</f>
        <v>0</v>
      </c>
      <c r="N15" s="24">
        <f>SUM(N32,N48,N64)</f>
        <v>0</v>
      </c>
      <c r="O15" s="42">
        <f>SUM(O32,O48,O64)</f>
        <v>0</v>
      </c>
    </row>
    <row r="16" spans="1:15" s="4" customFormat="1" ht="15.75">
      <c r="A16" s="54" t="s">
        <v>0</v>
      </c>
      <c r="B16" s="55">
        <v>225</v>
      </c>
      <c r="C16" s="15" t="s">
        <v>9</v>
      </c>
      <c r="D16" s="24">
        <f aca="true" t="shared" si="11" ref="D16:L16">SUM(D33,D49,D65,)</f>
        <v>75</v>
      </c>
      <c r="E16" s="24">
        <f t="shared" si="11"/>
        <v>28</v>
      </c>
      <c r="F16" s="24">
        <f t="shared" si="11"/>
        <v>1</v>
      </c>
      <c r="G16" s="24">
        <f t="shared" si="11"/>
        <v>0</v>
      </c>
      <c r="H16" s="24">
        <f t="shared" si="11"/>
        <v>1</v>
      </c>
      <c r="I16" s="24">
        <f t="shared" si="11"/>
        <v>0</v>
      </c>
      <c r="J16" s="24">
        <f t="shared" si="11"/>
        <v>0</v>
      </c>
      <c r="K16" s="24">
        <f t="shared" si="11"/>
        <v>0</v>
      </c>
      <c r="L16" s="42">
        <f t="shared" si="11"/>
        <v>0</v>
      </c>
      <c r="M16" s="24">
        <f>SUM(M33,M49,M65,)</f>
        <v>0</v>
      </c>
      <c r="N16" s="24">
        <f>SUM(N33,N49,N65,)</f>
        <v>0</v>
      </c>
      <c r="O16" s="42">
        <f>SUM(O33,O49,O65,)</f>
        <v>1</v>
      </c>
    </row>
    <row r="17" spans="1:15" s="4" customFormat="1" ht="15.75">
      <c r="A17" s="54" t="s">
        <v>0</v>
      </c>
      <c r="B17" s="55">
        <v>226</v>
      </c>
      <c r="C17" s="15" t="s">
        <v>10</v>
      </c>
      <c r="D17" s="24">
        <f aca="true" t="shared" si="12" ref="D17:L17">SUM(D34,D50,D66,D77)</f>
        <v>85</v>
      </c>
      <c r="E17" s="24">
        <f t="shared" si="12"/>
        <v>86</v>
      </c>
      <c r="F17" s="24">
        <f t="shared" si="12"/>
        <v>1</v>
      </c>
      <c r="G17" s="24">
        <f t="shared" si="12"/>
        <v>0</v>
      </c>
      <c r="H17" s="24">
        <f t="shared" si="12"/>
        <v>1</v>
      </c>
      <c r="I17" s="24">
        <f t="shared" si="12"/>
        <v>0</v>
      </c>
      <c r="J17" s="24">
        <f t="shared" si="12"/>
        <v>0</v>
      </c>
      <c r="K17" s="24">
        <f t="shared" si="12"/>
        <v>0</v>
      </c>
      <c r="L17" s="42">
        <f t="shared" si="12"/>
        <v>0</v>
      </c>
      <c r="M17" s="24">
        <f>SUM(M34,M50,M66,M77)</f>
        <v>10</v>
      </c>
      <c r="N17" s="24">
        <f>SUM(N34,N50,N66,N77)</f>
        <v>0</v>
      </c>
      <c r="O17" s="42">
        <f>SUM(O34,O50,O66,O77)</f>
        <v>11</v>
      </c>
    </row>
    <row r="18" spans="1:15" s="3" customFormat="1" ht="31.5">
      <c r="A18" s="52" t="s">
        <v>0</v>
      </c>
      <c r="B18" s="53">
        <v>251</v>
      </c>
      <c r="C18" s="16" t="s">
        <v>33</v>
      </c>
      <c r="D18" s="23">
        <f aca="true" t="shared" si="13" ref="D18:L18">SUM(D67,D73)</f>
        <v>688</v>
      </c>
      <c r="E18" s="23">
        <f t="shared" si="13"/>
        <v>688</v>
      </c>
      <c r="F18" s="23">
        <f t="shared" si="13"/>
        <v>688</v>
      </c>
      <c r="G18" s="23">
        <f t="shared" si="13"/>
        <v>0</v>
      </c>
      <c r="H18" s="23">
        <f t="shared" si="13"/>
        <v>0</v>
      </c>
      <c r="I18" s="23">
        <f t="shared" si="13"/>
        <v>688</v>
      </c>
      <c r="J18" s="23">
        <f t="shared" si="13"/>
        <v>0</v>
      </c>
      <c r="K18" s="23">
        <f t="shared" si="13"/>
        <v>0</v>
      </c>
      <c r="L18" s="41">
        <f t="shared" si="13"/>
        <v>0</v>
      </c>
      <c r="M18" s="23">
        <f>SUM(M67,M73)</f>
        <v>0</v>
      </c>
      <c r="N18" s="23">
        <f>SUM(N67,N73)</f>
        <v>59.4</v>
      </c>
      <c r="O18" s="41">
        <f>SUM(O67,O73)</f>
        <v>688</v>
      </c>
    </row>
    <row r="19" spans="1:15" s="3" customFormat="1" ht="15.75">
      <c r="A19" s="52" t="s">
        <v>0</v>
      </c>
      <c r="B19" s="53">
        <v>290</v>
      </c>
      <c r="C19" s="16" t="s">
        <v>11</v>
      </c>
      <c r="D19" s="23">
        <f aca="true" t="shared" si="14" ref="D19:L19">SUM(D35,D51,D68,D75,D76,D78)</f>
        <v>3</v>
      </c>
      <c r="E19" s="23">
        <f t="shared" si="14"/>
        <v>14</v>
      </c>
      <c r="F19" s="23">
        <f t="shared" si="14"/>
        <v>14</v>
      </c>
      <c r="G19" s="23">
        <f t="shared" si="14"/>
        <v>14</v>
      </c>
      <c r="H19" s="23">
        <f t="shared" si="14"/>
        <v>0</v>
      </c>
      <c r="I19" s="23">
        <f t="shared" si="14"/>
        <v>0</v>
      </c>
      <c r="J19" s="23">
        <f t="shared" si="14"/>
        <v>0</v>
      </c>
      <c r="K19" s="23">
        <f t="shared" si="14"/>
        <v>0</v>
      </c>
      <c r="L19" s="41">
        <f t="shared" si="14"/>
        <v>0</v>
      </c>
      <c r="M19" s="23">
        <f>SUM(M35,M51,M68,M75,M76,M78)</f>
        <v>0</v>
      </c>
      <c r="N19" s="23">
        <f>SUM(N35,N51,N68,N75,N76,N78)</f>
        <v>1.8</v>
      </c>
      <c r="O19" s="41">
        <f>SUM(O35,O51,O68,O75,O76,O78)</f>
        <v>14</v>
      </c>
    </row>
    <row r="20" spans="1:15" s="3" customFormat="1" ht="15.75">
      <c r="A20" s="52" t="s">
        <v>0</v>
      </c>
      <c r="B20" s="53">
        <v>300</v>
      </c>
      <c r="C20" s="16" t="s">
        <v>12</v>
      </c>
      <c r="D20" s="23">
        <f aca="true" t="shared" si="15" ref="D20:L20">SUM(D21:D22)</f>
        <v>48</v>
      </c>
      <c r="E20" s="23">
        <f t="shared" si="15"/>
        <v>949.5</v>
      </c>
      <c r="F20" s="23">
        <f t="shared" si="15"/>
        <v>2</v>
      </c>
      <c r="G20" s="23">
        <f t="shared" si="15"/>
        <v>1</v>
      </c>
      <c r="H20" s="23">
        <f t="shared" si="15"/>
        <v>1</v>
      </c>
      <c r="I20" s="23">
        <f t="shared" si="15"/>
        <v>0</v>
      </c>
      <c r="J20" s="23">
        <f t="shared" si="15"/>
        <v>0</v>
      </c>
      <c r="K20" s="23">
        <f t="shared" si="15"/>
        <v>0</v>
      </c>
      <c r="L20" s="41">
        <f t="shared" si="15"/>
        <v>0</v>
      </c>
      <c r="M20" s="23">
        <f>SUM(M21:M22)</f>
        <v>-2</v>
      </c>
      <c r="N20" s="23">
        <f>SUM(N21:N22)</f>
        <v>0</v>
      </c>
      <c r="O20" s="41">
        <f>SUM(O21:O22)</f>
        <v>0</v>
      </c>
    </row>
    <row r="21" spans="1:15" s="3" customFormat="1" ht="15.75">
      <c r="A21" s="54" t="s">
        <v>0</v>
      </c>
      <c r="B21" s="55">
        <v>310</v>
      </c>
      <c r="C21" s="15" t="s">
        <v>13</v>
      </c>
      <c r="D21" s="24">
        <f aca="true" t="shared" si="16" ref="D21:G22">SUM(D37,D53,D70,D79)</f>
        <v>0</v>
      </c>
      <c r="E21" s="24">
        <f t="shared" si="16"/>
        <v>813</v>
      </c>
      <c r="F21" s="24">
        <f>SUM(F37,F53,F70,F79)</f>
        <v>1</v>
      </c>
      <c r="G21" s="24">
        <f t="shared" si="16"/>
        <v>1</v>
      </c>
      <c r="H21" s="24">
        <f aca="true" t="shared" si="17" ref="H21:L22">SUM(H37,H53,H70,H79)</f>
        <v>0</v>
      </c>
      <c r="I21" s="24">
        <f t="shared" si="17"/>
        <v>0</v>
      </c>
      <c r="J21" s="24">
        <f t="shared" si="17"/>
        <v>0</v>
      </c>
      <c r="K21" s="24">
        <f t="shared" si="17"/>
        <v>0</v>
      </c>
      <c r="L21" s="42">
        <f t="shared" si="17"/>
        <v>0</v>
      </c>
      <c r="M21" s="24">
        <f aca="true" t="shared" si="18" ref="M21:O22">SUM(M37,M53,M70,M79)</f>
        <v>-1</v>
      </c>
      <c r="N21" s="24">
        <f t="shared" si="18"/>
        <v>0</v>
      </c>
      <c r="O21" s="42">
        <f t="shared" si="18"/>
        <v>0</v>
      </c>
    </row>
    <row r="22" spans="1:15" s="3" customFormat="1" ht="15.75">
      <c r="A22" s="54" t="s">
        <v>0</v>
      </c>
      <c r="B22" s="55">
        <v>340</v>
      </c>
      <c r="C22" s="15" t="s">
        <v>14</v>
      </c>
      <c r="D22" s="24">
        <f t="shared" si="16"/>
        <v>48</v>
      </c>
      <c r="E22" s="24">
        <f t="shared" si="16"/>
        <v>136.5</v>
      </c>
      <c r="F22" s="24">
        <f>SUM(F38,F54,F71,F80)</f>
        <v>1</v>
      </c>
      <c r="G22" s="24">
        <f t="shared" si="16"/>
        <v>0</v>
      </c>
      <c r="H22" s="24">
        <f t="shared" si="17"/>
        <v>1</v>
      </c>
      <c r="I22" s="24">
        <f t="shared" si="17"/>
        <v>0</v>
      </c>
      <c r="J22" s="24">
        <f t="shared" si="17"/>
        <v>0</v>
      </c>
      <c r="K22" s="24">
        <f t="shared" si="17"/>
        <v>0</v>
      </c>
      <c r="L22" s="42">
        <f t="shared" si="17"/>
        <v>0</v>
      </c>
      <c r="M22" s="24">
        <f t="shared" si="18"/>
        <v>-1</v>
      </c>
      <c r="N22" s="24">
        <f t="shared" si="18"/>
        <v>0</v>
      </c>
      <c r="O22" s="42">
        <f t="shared" si="18"/>
        <v>0</v>
      </c>
    </row>
    <row r="23" spans="1:15" s="3" customFormat="1" ht="15.75">
      <c r="A23" s="57" t="s">
        <v>16</v>
      </c>
      <c r="B23" s="58"/>
      <c r="C23" s="59"/>
      <c r="D23" s="25">
        <f aca="true" t="shared" si="19" ref="D23:L23">SUM(D7,D11,D18,D19,D20,)</f>
        <v>4694</v>
      </c>
      <c r="E23" s="25">
        <f t="shared" si="19"/>
        <v>7208.299999999999</v>
      </c>
      <c r="F23" s="25">
        <f t="shared" si="19"/>
        <v>3600.2</v>
      </c>
      <c r="G23" s="25">
        <f t="shared" si="19"/>
        <v>44</v>
      </c>
      <c r="H23" s="25">
        <f t="shared" si="19"/>
        <v>347.9</v>
      </c>
      <c r="I23" s="25">
        <f t="shared" si="19"/>
        <v>795.8</v>
      </c>
      <c r="J23" s="25">
        <f t="shared" si="19"/>
        <v>2412.5</v>
      </c>
      <c r="K23" s="25">
        <f t="shared" si="19"/>
        <v>0</v>
      </c>
      <c r="L23" s="43">
        <f t="shared" si="19"/>
        <v>0</v>
      </c>
      <c r="M23" s="25">
        <f>SUM(M7,M11,M18,M19,M20,)</f>
        <v>311.6</v>
      </c>
      <c r="N23" s="25">
        <f>SUM(N7,N11,N18,N19,N20,)</f>
        <v>617.6999999999999</v>
      </c>
      <c r="O23" s="43">
        <f>SUM(O7,O11,O18,O19,O20,)</f>
        <v>3911.8</v>
      </c>
    </row>
    <row r="24" spans="1:15" s="4" customFormat="1" ht="15.75">
      <c r="A24" s="60" t="s">
        <v>15</v>
      </c>
      <c r="B24" s="53">
        <v>210</v>
      </c>
      <c r="C24" s="16" t="s">
        <v>26</v>
      </c>
      <c r="D24" s="23">
        <f aca="true" t="shared" si="20" ref="D24:L24">SUM(D25:D27)</f>
        <v>672</v>
      </c>
      <c r="E24" s="23">
        <f t="shared" si="20"/>
        <v>731</v>
      </c>
      <c r="F24" s="23">
        <f t="shared" si="20"/>
        <v>635.7</v>
      </c>
      <c r="G24" s="23">
        <f t="shared" si="20"/>
        <v>0</v>
      </c>
      <c r="H24" s="23">
        <f t="shared" si="20"/>
        <v>0</v>
      </c>
      <c r="I24" s="23">
        <f t="shared" si="20"/>
        <v>0</v>
      </c>
      <c r="J24" s="23">
        <f t="shared" si="20"/>
        <v>635.7</v>
      </c>
      <c r="K24" s="23">
        <f t="shared" si="20"/>
        <v>0</v>
      </c>
      <c r="L24" s="41">
        <f t="shared" si="20"/>
        <v>0</v>
      </c>
      <c r="M24" s="23">
        <f>SUM(M25:M27)</f>
        <v>0</v>
      </c>
      <c r="N24" s="23">
        <f>SUM(N25:N27)</f>
        <v>105.8</v>
      </c>
      <c r="O24" s="41">
        <f>SUM(O25:O27)</f>
        <v>635.7</v>
      </c>
    </row>
    <row r="25" spans="1:15" s="4" customFormat="1" ht="16.5" customHeight="1">
      <c r="A25" s="61" t="s">
        <v>15</v>
      </c>
      <c r="B25" s="55">
        <v>211</v>
      </c>
      <c r="C25" s="15" t="s">
        <v>1</v>
      </c>
      <c r="D25" s="26">
        <v>517</v>
      </c>
      <c r="E25" s="26">
        <v>561.7</v>
      </c>
      <c r="F25" s="26">
        <f>SUM(G25:L25)</f>
        <v>488.5</v>
      </c>
      <c r="G25" s="26"/>
      <c r="H25" s="26"/>
      <c r="I25" s="26"/>
      <c r="J25" s="26">
        <v>488.5</v>
      </c>
      <c r="K25" s="26"/>
      <c r="L25" s="44"/>
      <c r="M25" s="26"/>
      <c r="N25" s="26">
        <v>81.3</v>
      </c>
      <c r="O25" s="44">
        <f>F25+M25</f>
        <v>488.5</v>
      </c>
    </row>
    <row r="26" spans="1:15" s="4" customFormat="1" ht="15.75" customHeight="1" hidden="1">
      <c r="A26" s="61" t="s">
        <v>15</v>
      </c>
      <c r="B26" s="55">
        <v>212</v>
      </c>
      <c r="C26" s="15" t="s">
        <v>2</v>
      </c>
      <c r="D26" s="26"/>
      <c r="E26" s="26"/>
      <c r="F26" s="26"/>
      <c r="G26" s="26"/>
      <c r="H26" s="26"/>
      <c r="I26" s="26"/>
      <c r="J26" s="26"/>
      <c r="K26" s="26"/>
      <c r="L26" s="44"/>
      <c r="M26" s="26"/>
      <c r="N26" s="26"/>
      <c r="O26" s="44"/>
    </row>
    <row r="27" spans="1:15" s="4" customFormat="1" ht="19.5" customHeight="1">
      <c r="A27" s="61" t="s">
        <v>15</v>
      </c>
      <c r="B27" s="55">
        <v>213</v>
      </c>
      <c r="C27" s="15" t="s">
        <v>3</v>
      </c>
      <c r="D27" s="26">
        <v>155</v>
      </c>
      <c r="E27" s="26">
        <v>169.3</v>
      </c>
      <c r="F27" s="26">
        <f>SUM(G27:L27)</f>
        <v>147.2</v>
      </c>
      <c r="G27" s="26"/>
      <c r="H27" s="26"/>
      <c r="I27" s="26"/>
      <c r="J27" s="26">
        <v>147.2</v>
      </c>
      <c r="K27" s="26"/>
      <c r="L27" s="44"/>
      <c r="M27" s="26"/>
      <c r="N27" s="26">
        <v>24.5</v>
      </c>
      <c r="O27" s="44">
        <f>F27+M27</f>
        <v>147.2</v>
      </c>
    </row>
    <row r="28" spans="1:15" s="4" customFormat="1" ht="15.75" customHeight="1" hidden="1">
      <c r="A28" s="60" t="s">
        <v>15</v>
      </c>
      <c r="B28" s="53">
        <v>220</v>
      </c>
      <c r="C28" s="16" t="s">
        <v>4</v>
      </c>
      <c r="D28" s="23">
        <f aca="true" t="shared" si="21" ref="D28:L28">SUM(D29:D34)</f>
        <v>0</v>
      </c>
      <c r="E28" s="23">
        <f t="shared" si="21"/>
        <v>0</v>
      </c>
      <c r="F28" s="23">
        <f t="shared" si="21"/>
        <v>0</v>
      </c>
      <c r="G28" s="23">
        <f t="shared" si="21"/>
        <v>0</v>
      </c>
      <c r="H28" s="23">
        <f t="shared" si="21"/>
        <v>0</v>
      </c>
      <c r="I28" s="23">
        <f t="shared" si="21"/>
        <v>0</v>
      </c>
      <c r="J28" s="23">
        <f t="shared" si="21"/>
        <v>0</v>
      </c>
      <c r="K28" s="23">
        <f t="shared" si="21"/>
        <v>0</v>
      </c>
      <c r="L28" s="41">
        <f t="shared" si="21"/>
        <v>0</v>
      </c>
      <c r="M28" s="23">
        <f>SUM(M29:M34)</f>
        <v>0</v>
      </c>
      <c r="N28" s="23">
        <f>SUM(N29:N34)</f>
        <v>0</v>
      </c>
      <c r="O28" s="41">
        <f>SUM(O29:O34)</f>
        <v>0</v>
      </c>
    </row>
    <row r="29" spans="1:15" s="4" customFormat="1" ht="15.75" customHeight="1" hidden="1">
      <c r="A29" s="61" t="s">
        <v>15</v>
      </c>
      <c r="B29" s="55">
        <v>221</v>
      </c>
      <c r="C29" s="15" t="s">
        <v>5</v>
      </c>
      <c r="D29" s="26"/>
      <c r="E29" s="26"/>
      <c r="F29" s="26"/>
      <c r="G29" s="26"/>
      <c r="H29" s="26"/>
      <c r="I29" s="26"/>
      <c r="J29" s="26"/>
      <c r="K29" s="26"/>
      <c r="L29" s="44"/>
      <c r="M29" s="26"/>
      <c r="N29" s="26"/>
      <c r="O29" s="44"/>
    </row>
    <row r="30" spans="1:15" s="4" customFormat="1" ht="15.75" customHeight="1" hidden="1">
      <c r="A30" s="61" t="s">
        <v>15</v>
      </c>
      <c r="B30" s="55">
        <v>222</v>
      </c>
      <c r="C30" s="15" t="s">
        <v>6</v>
      </c>
      <c r="D30" s="26"/>
      <c r="E30" s="26"/>
      <c r="F30" s="26"/>
      <c r="G30" s="26"/>
      <c r="H30" s="26"/>
      <c r="I30" s="26"/>
      <c r="J30" s="26"/>
      <c r="K30" s="26"/>
      <c r="L30" s="44"/>
      <c r="M30" s="26"/>
      <c r="N30" s="26"/>
      <c r="O30" s="44"/>
    </row>
    <row r="31" spans="1:15" s="3" customFormat="1" ht="15.75" customHeight="1" hidden="1">
      <c r="A31" s="61" t="s">
        <v>15</v>
      </c>
      <c r="B31" s="55">
        <v>223</v>
      </c>
      <c r="C31" s="15" t="s">
        <v>7</v>
      </c>
      <c r="D31" s="26"/>
      <c r="E31" s="26"/>
      <c r="F31" s="26"/>
      <c r="G31" s="26"/>
      <c r="H31" s="26"/>
      <c r="I31" s="26"/>
      <c r="J31" s="26"/>
      <c r="K31" s="26"/>
      <c r="L31" s="44"/>
      <c r="M31" s="26"/>
      <c r="N31" s="26"/>
      <c r="O31" s="44"/>
    </row>
    <row r="32" spans="1:15" s="4" customFormat="1" ht="15.75" customHeight="1" hidden="1">
      <c r="A32" s="61" t="s">
        <v>15</v>
      </c>
      <c r="B32" s="55">
        <v>224</v>
      </c>
      <c r="C32" s="15" t="s">
        <v>8</v>
      </c>
      <c r="D32" s="26"/>
      <c r="E32" s="26"/>
      <c r="F32" s="26"/>
      <c r="G32" s="26"/>
      <c r="H32" s="26"/>
      <c r="I32" s="26"/>
      <c r="J32" s="26"/>
      <c r="K32" s="26"/>
      <c r="L32" s="44"/>
      <c r="M32" s="26"/>
      <c r="N32" s="26"/>
      <c r="O32" s="44"/>
    </row>
    <row r="33" spans="1:15" s="4" customFormat="1" ht="15.75" customHeight="1" hidden="1">
      <c r="A33" s="61" t="s">
        <v>15</v>
      </c>
      <c r="B33" s="55">
        <v>225</v>
      </c>
      <c r="C33" s="15" t="s">
        <v>9</v>
      </c>
      <c r="D33" s="26"/>
      <c r="E33" s="26"/>
      <c r="F33" s="26"/>
      <c r="G33" s="26"/>
      <c r="H33" s="26"/>
      <c r="I33" s="26"/>
      <c r="J33" s="26"/>
      <c r="K33" s="26"/>
      <c r="L33" s="44"/>
      <c r="M33" s="26"/>
      <c r="N33" s="26"/>
      <c r="O33" s="44"/>
    </row>
    <row r="34" spans="1:15" s="4" customFormat="1" ht="15.75" customHeight="1" hidden="1">
      <c r="A34" s="61" t="s">
        <v>15</v>
      </c>
      <c r="B34" s="55">
        <v>226</v>
      </c>
      <c r="C34" s="15" t="s">
        <v>10</v>
      </c>
      <c r="D34" s="26"/>
      <c r="E34" s="26"/>
      <c r="F34" s="26"/>
      <c r="G34" s="26"/>
      <c r="H34" s="26"/>
      <c r="I34" s="26"/>
      <c r="J34" s="26"/>
      <c r="K34" s="26"/>
      <c r="L34" s="44"/>
      <c r="M34" s="26"/>
      <c r="N34" s="26"/>
      <c r="O34" s="44"/>
    </row>
    <row r="35" spans="1:15" s="4" customFormat="1" ht="15.75" customHeight="1" hidden="1">
      <c r="A35" s="60" t="s">
        <v>15</v>
      </c>
      <c r="B35" s="53">
        <v>290</v>
      </c>
      <c r="C35" s="16" t="s">
        <v>11</v>
      </c>
      <c r="D35" s="27"/>
      <c r="E35" s="27"/>
      <c r="F35" s="27"/>
      <c r="G35" s="27"/>
      <c r="H35" s="27"/>
      <c r="I35" s="27"/>
      <c r="J35" s="27"/>
      <c r="K35" s="27"/>
      <c r="L35" s="45"/>
      <c r="M35" s="27"/>
      <c r="N35" s="27"/>
      <c r="O35" s="45"/>
    </row>
    <row r="36" spans="1:15" s="4" customFormat="1" ht="15.75" customHeight="1" hidden="1">
      <c r="A36" s="60" t="s">
        <v>15</v>
      </c>
      <c r="B36" s="53">
        <v>300</v>
      </c>
      <c r="C36" s="16" t="s">
        <v>12</v>
      </c>
      <c r="D36" s="23">
        <f aca="true" t="shared" si="22" ref="D36:L36">SUM(D37:D38)</f>
        <v>0</v>
      </c>
      <c r="E36" s="23">
        <f t="shared" si="22"/>
        <v>0</v>
      </c>
      <c r="F36" s="23">
        <f t="shared" si="22"/>
        <v>0</v>
      </c>
      <c r="G36" s="23">
        <f t="shared" si="22"/>
        <v>0</v>
      </c>
      <c r="H36" s="23">
        <f t="shared" si="22"/>
        <v>0</v>
      </c>
      <c r="I36" s="23">
        <f t="shared" si="22"/>
        <v>0</v>
      </c>
      <c r="J36" s="23">
        <f t="shared" si="22"/>
        <v>0</v>
      </c>
      <c r="K36" s="23">
        <f t="shared" si="22"/>
        <v>0</v>
      </c>
      <c r="L36" s="41">
        <f t="shared" si="22"/>
        <v>0</v>
      </c>
      <c r="M36" s="23">
        <f>SUM(M37:M38)</f>
        <v>0</v>
      </c>
      <c r="N36" s="23">
        <f>SUM(N37:N38)</f>
        <v>0</v>
      </c>
      <c r="O36" s="41">
        <f>SUM(O37:O38)</f>
        <v>0</v>
      </c>
    </row>
    <row r="37" spans="1:15" s="4" customFormat="1" ht="15.75" customHeight="1" hidden="1">
      <c r="A37" s="61" t="s">
        <v>15</v>
      </c>
      <c r="B37" s="55">
        <v>310</v>
      </c>
      <c r="C37" s="15" t="s">
        <v>13</v>
      </c>
      <c r="D37" s="26"/>
      <c r="E37" s="26"/>
      <c r="F37" s="26"/>
      <c r="G37" s="26"/>
      <c r="H37" s="26"/>
      <c r="I37" s="26"/>
      <c r="J37" s="26"/>
      <c r="K37" s="26"/>
      <c r="L37" s="44"/>
      <c r="M37" s="26"/>
      <c r="N37" s="26"/>
      <c r="O37" s="44"/>
    </row>
    <row r="38" spans="1:15" s="4" customFormat="1" ht="15.75" customHeight="1" hidden="1">
      <c r="A38" s="61" t="s">
        <v>15</v>
      </c>
      <c r="B38" s="55">
        <v>340</v>
      </c>
      <c r="C38" s="15" t="s">
        <v>14</v>
      </c>
      <c r="D38" s="26"/>
      <c r="E38" s="26"/>
      <c r="F38" s="26"/>
      <c r="G38" s="26"/>
      <c r="H38" s="26"/>
      <c r="I38" s="26"/>
      <c r="J38" s="26"/>
      <c r="K38" s="26"/>
      <c r="L38" s="44"/>
      <c r="M38" s="26"/>
      <c r="N38" s="26"/>
      <c r="O38" s="44"/>
    </row>
    <row r="39" spans="1:15" s="4" customFormat="1" ht="15.75">
      <c r="A39" s="62"/>
      <c r="B39" s="58"/>
      <c r="C39" s="63" t="s">
        <v>17</v>
      </c>
      <c r="D39" s="25">
        <f aca="true" t="shared" si="23" ref="D39:L39">SUM(D24,D28,D35,D36)</f>
        <v>672</v>
      </c>
      <c r="E39" s="25">
        <f t="shared" si="23"/>
        <v>731</v>
      </c>
      <c r="F39" s="25">
        <f t="shared" si="23"/>
        <v>635.7</v>
      </c>
      <c r="G39" s="25">
        <f t="shared" si="23"/>
        <v>0</v>
      </c>
      <c r="H39" s="25">
        <f t="shared" si="23"/>
        <v>0</v>
      </c>
      <c r="I39" s="25">
        <f t="shared" si="23"/>
        <v>0</v>
      </c>
      <c r="J39" s="25">
        <f t="shared" si="23"/>
        <v>635.7</v>
      </c>
      <c r="K39" s="25">
        <f t="shared" si="23"/>
        <v>0</v>
      </c>
      <c r="L39" s="43">
        <f t="shared" si="23"/>
        <v>0</v>
      </c>
      <c r="M39" s="25">
        <f>SUM(M24,M28,M35,M36)</f>
        <v>0</v>
      </c>
      <c r="N39" s="25">
        <f>SUM(N24,N28,N35,N36)</f>
        <v>105.8</v>
      </c>
      <c r="O39" s="43">
        <f>SUM(O24,O28,O35,O36)</f>
        <v>635.7</v>
      </c>
    </row>
    <row r="40" spans="1:15" s="4" customFormat="1" ht="15.75">
      <c r="A40" s="60" t="s">
        <v>18</v>
      </c>
      <c r="B40" s="53">
        <v>210</v>
      </c>
      <c r="C40" s="16" t="s">
        <v>26</v>
      </c>
      <c r="D40" s="23">
        <f aca="true" t="shared" si="24" ref="D40:L40">SUM(D41:D43)</f>
        <v>322</v>
      </c>
      <c r="E40" s="23">
        <f t="shared" si="24"/>
        <v>372.8</v>
      </c>
      <c r="F40" s="23">
        <f t="shared" si="24"/>
        <v>322.9</v>
      </c>
      <c r="G40" s="23">
        <f t="shared" si="24"/>
        <v>0</v>
      </c>
      <c r="H40" s="23">
        <f t="shared" si="24"/>
        <v>322.9</v>
      </c>
      <c r="I40" s="23">
        <f t="shared" si="24"/>
        <v>0</v>
      </c>
      <c r="J40" s="23">
        <f t="shared" si="24"/>
        <v>0</v>
      </c>
      <c r="K40" s="23">
        <f t="shared" si="24"/>
        <v>0</v>
      </c>
      <c r="L40" s="41">
        <f t="shared" si="24"/>
        <v>0</v>
      </c>
      <c r="M40" s="23">
        <f>SUM(M41:M43)</f>
        <v>-28.4</v>
      </c>
      <c r="N40" s="23">
        <f>SUM(N41:N43)</f>
        <v>67.4</v>
      </c>
      <c r="O40" s="41">
        <f>SUM(O41:O43)</f>
        <v>294.5</v>
      </c>
    </row>
    <row r="41" spans="1:15" s="3" customFormat="1" ht="15.75">
      <c r="A41" s="61" t="s">
        <v>18</v>
      </c>
      <c r="B41" s="55">
        <v>211</v>
      </c>
      <c r="C41" s="15" t="s">
        <v>1</v>
      </c>
      <c r="D41" s="26">
        <v>247</v>
      </c>
      <c r="E41" s="26">
        <v>286.3</v>
      </c>
      <c r="F41" s="26">
        <f aca="true" t="shared" si="25" ref="F41:F51">SUM(G41:L41)</f>
        <v>248</v>
      </c>
      <c r="G41" s="26"/>
      <c r="H41" s="26">
        <v>248</v>
      </c>
      <c r="I41" s="26"/>
      <c r="J41" s="26"/>
      <c r="K41" s="26"/>
      <c r="L41" s="44"/>
      <c r="M41" s="26">
        <v>-21</v>
      </c>
      <c r="N41" s="26">
        <v>54.7</v>
      </c>
      <c r="O41" s="44">
        <f aca="true" t="shared" si="26" ref="O41:O51">F41+M41</f>
        <v>227</v>
      </c>
    </row>
    <row r="42" spans="1:15" s="3" customFormat="1" ht="15.75" customHeight="1" hidden="1">
      <c r="A42" s="61" t="s">
        <v>18</v>
      </c>
      <c r="B42" s="55">
        <v>212</v>
      </c>
      <c r="C42" s="15" t="s">
        <v>2</v>
      </c>
      <c r="D42" s="26"/>
      <c r="E42" s="26"/>
      <c r="F42" s="26">
        <f t="shared" si="25"/>
        <v>0</v>
      </c>
      <c r="G42" s="26"/>
      <c r="H42" s="26"/>
      <c r="I42" s="26"/>
      <c r="J42" s="26"/>
      <c r="K42" s="26"/>
      <c r="L42" s="44"/>
      <c r="M42" s="26"/>
      <c r="N42" s="26"/>
      <c r="O42" s="44">
        <f t="shared" si="26"/>
        <v>0</v>
      </c>
    </row>
    <row r="43" spans="1:15" s="4" customFormat="1" ht="15.75">
      <c r="A43" s="61" t="s">
        <v>18</v>
      </c>
      <c r="B43" s="55">
        <v>213</v>
      </c>
      <c r="C43" s="15" t="s">
        <v>3</v>
      </c>
      <c r="D43" s="26">
        <v>75</v>
      </c>
      <c r="E43" s="26">
        <v>86.5</v>
      </c>
      <c r="F43" s="26">
        <f t="shared" si="25"/>
        <v>74.9</v>
      </c>
      <c r="G43" s="26"/>
      <c r="H43" s="26">
        <v>74.9</v>
      </c>
      <c r="I43" s="26"/>
      <c r="J43" s="26"/>
      <c r="K43" s="26"/>
      <c r="L43" s="44"/>
      <c r="M43" s="26">
        <v>-7.4</v>
      </c>
      <c r="N43" s="26">
        <v>12.7</v>
      </c>
      <c r="O43" s="44">
        <f t="shared" si="26"/>
        <v>67.5</v>
      </c>
    </row>
    <row r="44" spans="1:15" s="3" customFormat="1" ht="15.75" customHeight="1" hidden="1">
      <c r="A44" s="60" t="s">
        <v>18</v>
      </c>
      <c r="B44" s="53">
        <v>220</v>
      </c>
      <c r="C44" s="16" t="s">
        <v>4</v>
      </c>
      <c r="D44" s="23"/>
      <c r="E44" s="23"/>
      <c r="F44" s="26">
        <f t="shared" si="25"/>
        <v>0</v>
      </c>
      <c r="G44" s="23"/>
      <c r="H44" s="23"/>
      <c r="I44" s="23"/>
      <c r="J44" s="23"/>
      <c r="K44" s="23"/>
      <c r="L44" s="41"/>
      <c r="M44" s="23"/>
      <c r="N44" s="23"/>
      <c r="O44" s="44">
        <f t="shared" si="26"/>
        <v>0</v>
      </c>
    </row>
    <row r="45" spans="1:15" s="4" customFormat="1" ht="15.75" customHeight="1" hidden="1">
      <c r="A45" s="61" t="s">
        <v>18</v>
      </c>
      <c r="B45" s="55">
        <v>221</v>
      </c>
      <c r="C45" s="15" t="s">
        <v>5</v>
      </c>
      <c r="D45" s="26"/>
      <c r="E45" s="26"/>
      <c r="F45" s="26">
        <f t="shared" si="25"/>
        <v>0</v>
      </c>
      <c r="G45" s="26"/>
      <c r="H45" s="26"/>
      <c r="I45" s="26"/>
      <c r="J45" s="26"/>
      <c r="K45" s="26"/>
      <c r="L45" s="44"/>
      <c r="M45" s="26"/>
      <c r="N45" s="26"/>
      <c r="O45" s="44">
        <f t="shared" si="26"/>
        <v>0</v>
      </c>
    </row>
    <row r="46" spans="1:15" s="4" customFormat="1" ht="15.75" customHeight="1" hidden="1">
      <c r="A46" s="61" t="s">
        <v>18</v>
      </c>
      <c r="B46" s="55">
        <v>222</v>
      </c>
      <c r="C46" s="15" t="s">
        <v>6</v>
      </c>
      <c r="D46" s="26"/>
      <c r="E46" s="26"/>
      <c r="F46" s="26">
        <f t="shared" si="25"/>
        <v>0</v>
      </c>
      <c r="G46" s="26"/>
      <c r="H46" s="26"/>
      <c r="I46" s="26"/>
      <c r="J46" s="26"/>
      <c r="K46" s="26"/>
      <c r="L46" s="44"/>
      <c r="M46" s="26"/>
      <c r="N46" s="26"/>
      <c r="O46" s="44">
        <f t="shared" si="26"/>
        <v>0</v>
      </c>
    </row>
    <row r="47" spans="1:15" s="4" customFormat="1" ht="15.75" customHeight="1" hidden="1">
      <c r="A47" s="61" t="s">
        <v>18</v>
      </c>
      <c r="B47" s="55">
        <v>223</v>
      </c>
      <c r="C47" s="15" t="s">
        <v>7</v>
      </c>
      <c r="D47" s="26"/>
      <c r="E47" s="26"/>
      <c r="F47" s="26">
        <f t="shared" si="25"/>
        <v>0</v>
      </c>
      <c r="G47" s="26"/>
      <c r="H47" s="26"/>
      <c r="I47" s="26"/>
      <c r="J47" s="26"/>
      <c r="K47" s="26"/>
      <c r="L47" s="44"/>
      <c r="M47" s="26"/>
      <c r="N47" s="26"/>
      <c r="O47" s="44">
        <f t="shared" si="26"/>
        <v>0</v>
      </c>
    </row>
    <row r="48" spans="1:15" s="3" customFormat="1" ht="22.5" customHeight="1" hidden="1">
      <c r="A48" s="61" t="s">
        <v>18</v>
      </c>
      <c r="B48" s="55">
        <v>224</v>
      </c>
      <c r="C48" s="15" t="s">
        <v>8</v>
      </c>
      <c r="D48" s="26"/>
      <c r="E48" s="26"/>
      <c r="F48" s="26">
        <f t="shared" si="25"/>
        <v>0</v>
      </c>
      <c r="G48" s="26"/>
      <c r="H48" s="26"/>
      <c r="I48" s="26"/>
      <c r="J48" s="26"/>
      <c r="K48" s="26"/>
      <c r="L48" s="44"/>
      <c r="M48" s="26"/>
      <c r="N48" s="26"/>
      <c r="O48" s="44">
        <f t="shared" si="26"/>
        <v>0</v>
      </c>
    </row>
    <row r="49" spans="1:15" s="4" customFormat="1" ht="15.75" customHeight="1" hidden="1">
      <c r="A49" s="61" t="s">
        <v>18</v>
      </c>
      <c r="B49" s="55">
        <v>225</v>
      </c>
      <c r="C49" s="15" t="s">
        <v>9</v>
      </c>
      <c r="D49" s="26"/>
      <c r="E49" s="26"/>
      <c r="F49" s="26">
        <f t="shared" si="25"/>
        <v>0</v>
      </c>
      <c r="G49" s="26"/>
      <c r="H49" s="26"/>
      <c r="I49" s="26"/>
      <c r="J49" s="26"/>
      <c r="K49" s="26"/>
      <c r="L49" s="44"/>
      <c r="M49" s="26"/>
      <c r="N49" s="26"/>
      <c r="O49" s="44">
        <f t="shared" si="26"/>
        <v>0</v>
      </c>
    </row>
    <row r="50" spans="1:15" s="4" customFormat="1" ht="15.75" customHeight="1" hidden="1">
      <c r="A50" s="61" t="s">
        <v>18</v>
      </c>
      <c r="B50" s="55">
        <v>226</v>
      </c>
      <c r="C50" s="15" t="s">
        <v>10</v>
      </c>
      <c r="D50" s="26"/>
      <c r="E50" s="26"/>
      <c r="F50" s="26">
        <f t="shared" si="25"/>
        <v>0</v>
      </c>
      <c r="G50" s="26"/>
      <c r="H50" s="26"/>
      <c r="I50" s="26"/>
      <c r="J50" s="26"/>
      <c r="K50" s="26"/>
      <c r="L50" s="44"/>
      <c r="M50" s="26"/>
      <c r="N50" s="26"/>
      <c r="O50" s="44">
        <f t="shared" si="26"/>
        <v>0</v>
      </c>
    </row>
    <row r="51" spans="1:15" s="4" customFormat="1" ht="15.75">
      <c r="A51" s="60" t="s">
        <v>18</v>
      </c>
      <c r="B51" s="53">
        <v>290</v>
      </c>
      <c r="C51" s="16" t="s">
        <v>11</v>
      </c>
      <c r="D51" s="27">
        <v>0</v>
      </c>
      <c r="E51" s="27">
        <v>1</v>
      </c>
      <c r="F51" s="26">
        <f t="shared" si="25"/>
        <v>1</v>
      </c>
      <c r="G51" s="27">
        <v>1</v>
      </c>
      <c r="H51" s="27"/>
      <c r="I51" s="27"/>
      <c r="J51" s="27"/>
      <c r="K51" s="27"/>
      <c r="L51" s="45"/>
      <c r="M51" s="27">
        <v>0</v>
      </c>
      <c r="N51" s="27"/>
      <c r="O51" s="44">
        <f t="shared" si="26"/>
        <v>1</v>
      </c>
    </row>
    <row r="52" spans="1:15" s="3" customFormat="1" ht="15.75" customHeight="1" hidden="1">
      <c r="A52" s="60" t="s">
        <v>18</v>
      </c>
      <c r="B52" s="53">
        <v>300</v>
      </c>
      <c r="C52" s="16" t="s">
        <v>12</v>
      </c>
      <c r="D52" s="23">
        <f aca="true" t="shared" si="27" ref="D52:L52">SUM(D53:D54)</f>
        <v>0</v>
      </c>
      <c r="E52" s="23">
        <f t="shared" si="27"/>
        <v>0</v>
      </c>
      <c r="F52" s="23">
        <f t="shared" si="27"/>
        <v>0</v>
      </c>
      <c r="G52" s="23">
        <f t="shared" si="27"/>
        <v>0</v>
      </c>
      <c r="H52" s="23">
        <f t="shared" si="27"/>
        <v>0</v>
      </c>
      <c r="I52" s="23">
        <f t="shared" si="27"/>
        <v>0</v>
      </c>
      <c r="J52" s="23">
        <f t="shared" si="27"/>
        <v>0</v>
      </c>
      <c r="K52" s="23">
        <f t="shared" si="27"/>
        <v>0</v>
      </c>
      <c r="L52" s="41">
        <f t="shared" si="27"/>
        <v>0</v>
      </c>
      <c r="M52" s="23">
        <f>SUM(M53:M54)</f>
        <v>0</v>
      </c>
      <c r="N52" s="23">
        <f>SUM(N53:N54)</f>
        <v>0</v>
      </c>
      <c r="O52" s="41">
        <f>SUM(O53:O54)</f>
        <v>0</v>
      </c>
    </row>
    <row r="53" spans="1:15" s="4" customFormat="1" ht="15.75" customHeight="1" hidden="1">
      <c r="A53" s="61" t="s">
        <v>18</v>
      </c>
      <c r="B53" s="55">
        <v>310</v>
      </c>
      <c r="C53" s="15" t="s">
        <v>13</v>
      </c>
      <c r="D53" s="26"/>
      <c r="E53" s="26"/>
      <c r="F53" s="26"/>
      <c r="G53" s="26"/>
      <c r="H53" s="26"/>
      <c r="I53" s="26"/>
      <c r="J53" s="26"/>
      <c r="K53" s="26"/>
      <c r="L53" s="44"/>
      <c r="M53" s="26"/>
      <c r="N53" s="26"/>
      <c r="O53" s="44"/>
    </row>
    <row r="54" spans="1:15" s="4" customFormat="1" ht="15.75" customHeight="1" hidden="1">
      <c r="A54" s="61" t="s">
        <v>18</v>
      </c>
      <c r="B54" s="55">
        <v>340</v>
      </c>
      <c r="C54" s="15" t="s">
        <v>14</v>
      </c>
      <c r="D54" s="26"/>
      <c r="E54" s="26"/>
      <c r="F54" s="26"/>
      <c r="G54" s="26"/>
      <c r="H54" s="26"/>
      <c r="I54" s="26"/>
      <c r="J54" s="26"/>
      <c r="K54" s="26"/>
      <c r="L54" s="44"/>
      <c r="M54" s="26"/>
      <c r="N54" s="26"/>
      <c r="O54" s="44"/>
    </row>
    <row r="55" spans="1:15" s="4" customFormat="1" ht="15.75">
      <c r="A55" s="62"/>
      <c r="B55" s="58"/>
      <c r="C55" s="63" t="s">
        <v>17</v>
      </c>
      <c r="D55" s="25">
        <f aca="true" t="shared" si="28" ref="D55:L55">SUM(D40,D44,D51,D52)</f>
        <v>322</v>
      </c>
      <c r="E55" s="25">
        <f t="shared" si="28"/>
        <v>373.8</v>
      </c>
      <c r="F55" s="25">
        <f t="shared" si="28"/>
        <v>323.9</v>
      </c>
      <c r="G55" s="25">
        <f t="shared" si="28"/>
        <v>1</v>
      </c>
      <c r="H55" s="25">
        <f t="shared" si="28"/>
        <v>322.9</v>
      </c>
      <c r="I55" s="25">
        <f t="shared" si="28"/>
        <v>0</v>
      </c>
      <c r="J55" s="25">
        <f t="shared" si="28"/>
        <v>0</v>
      </c>
      <c r="K55" s="25">
        <f t="shared" si="28"/>
        <v>0</v>
      </c>
      <c r="L55" s="43">
        <f t="shared" si="28"/>
        <v>0</v>
      </c>
      <c r="M55" s="25">
        <f>SUM(M40,M44,M51,M52)</f>
        <v>-28.4</v>
      </c>
      <c r="N55" s="25">
        <f>SUM(N40,N44,N51,N52)</f>
        <v>67.4</v>
      </c>
      <c r="O55" s="43">
        <f>SUM(O40,O44,O51,O52)</f>
        <v>295.5</v>
      </c>
    </row>
    <row r="56" spans="1:15" s="4" customFormat="1" ht="15.75">
      <c r="A56" s="60" t="s">
        <v>19</v>
      </c>
      <c r="B56" s="53">
        <v>210</v>
      </c>
      <c r="C56" s="16" t="s">
        <v>26</v>
      </c>
      <c r="D56" s="23">
        <f aca="true" t="shared" si="29" ref="D56:L56">SUM(D57:D59)</f>
        <v>2647</v>
      </c>
      <c r="E56" s="23">
        <f t="shared" si="29"/>
        <v>3946</v>
      </c>
      <c r="F56" s="23">
        <f t="shared" si="29"/>
        <v>1805.6</v>
      </c>
      <c r="G56" s="23">
        <f t="shared" si="29"/>
        <v>0</v>
      </c>
      <c r="H56" s="23">
        <f t="shared" si="29"/>
        <v>1</v>
      </c>
      <c r="I56" s="23">
        <f t="shared" si="29"/>
        <v>27.8</v>
      </c>
      <c r="J56" s="23">
        <f t="shared" si="29"/>
        <v>1776.8000000000002</v>
      </c>
      <c r="K56" s="23">
        <f t="shared" si="29"/>
        <v>0</v>
      </c>
      <c r="L56" s="41">
        <f t="shared" si="29"/>
        <v>0</v>
      </c>
      <c r="M56" s="23">
        <f>SUM(M57:M59)</f>
        <v>334.1</v>
      </c>
      <c r="N56" s="23">
        <f>SUM(N57:N59)</f>
        <v>383.3</v>
      </c>
      <c r="O56" s="41">
        <f>SUM(O57:O59)</f>
        <v>2139.7000000000003</v>
      </c>
    </row>
    <row r="57" spans="1:15" s="4" customFormat="1" ht="15.75">
      <c r="A57" s="61" t="s">
        <v>19</v>
      </c>
      <c r="B57" s="55">
        <v>211</v>
      </c>
      <c r="C57" s="15" t="s">
        <v>1</v>
      </c>
      <c r="D57" s="26">
        <v>2018</v>
      </c>
      <c r="E57" s="26">
        <v>2954.7</v>
      </c>
      <c r="F57" s="26">
        <f>SUM(G57:L57)</f>
        <v>1386.2</v>
      </c>
      <c r="G57" s="26"/>
      <c r="H57" s="26"/>
      <c r="I57" s="26">
        <v>27.8</v>
      </c>
      <c r="J57" s="26">
        <v>1358.4</v>
      </c>
      <c r="K57" s="26"/>
      <c r="L57" s="44"/>
      <c r="M57" s="26">
        <v>260.6</v>
      </c>
      <c r="N57" s="26">
        <v>292.1</v>
      </c>
      <c r="O57" s="44">
        <f>F57+M57</f>
        <v>1646.8000000000002</v>
      </c>
    </row>
    <row r="58" spans="1:15" s="4" customFormat="1" ht="15.75">
      <c r="A58" s="61" t="s">
        <v>19</v>
      </c>
      <c r="B58" s="55">
        <v>212</v>
      </c>
      <c r="C58" s="15" t="s">
        <v>2</v>
      </c>
      <c r="D58" s="26">
        <v>14</v>
      </c>
      <c r="E58" s="26">
        <v>99</v>
      </c>
      <c r="F58" s="26">
        <f>SUM(G58:L58)</f>
        <v>1</v>
      </c>
      <c r="G58" s="26"/>
      <c r="H58" s="26">
        <v>1</v>
      </c>
      <c r="I58" s="26"/>
      <c r="J58" s="26"/>
      <c r="K58" s="26"/>
      <c r="L58" s="44"/>
      <c r="M58" s="26">
        <v>-1</v>
      </c>
      <c r="N58" s="26"/>
      <c r="O58" s="44">
        <f>F58+M58</f>
        <v>0</v>
      </c>
    </row>
    <row r="59" spans="1:15" s="4" customFormat="1" ht="19.5" customHeight="1">
      <c r="A59" s="61" t="s">
        <v>19</v>
      </c>
      <c r="B59" s="55">
        <v>213</v>
      </c>
      <c r="C59" s="15" t="s">
        <v>3</v>
      </c>
      <c r="D59" s="26">
        <v>615</v>
      </c>
      <c r="E59" s="26">
        <v>892.3</v>
      </c>
      <c r="F59" s="26">
        <f>SUM(G59:L59)</f>
        <v>418.4</v>
      </c>
      <c r="G59" s="26"/>
      <c r="H59" s="26"/>
      <c r="I59" s="26"/>
      <c r="J59" s="26">
        <v>418.4</v>
      </c>
      <c r="K59" s="26"/>
      <c r="L59" s="44"/>
      <c r="M59" s="26">
        <v>74.5</v>
      </c>
      <c r="N59" s="26">
        <v>91.2</v>
      </c>
      <c r="O59" s="44">
        <f>F59+M59</f>
        <v>492.9</v>
      </c>
    </row>
    <row r="60" spans="1:15" s="4" customFormat="1" ht="15.75">
      <c r="A60" s="60" t="s">
        <v>19</v>
      </c>
      <c r="B60" s="53">
        <v>220</v>
      </c>
      <c r="C60" s="16" t="s">
        <v>4</v>
      </c>
      <c r="D60" s="23">
        <f aca="true" t="shared" si="30" ref="D60:L60">SUM(D61:D66)</f>
        <v>314</v>
      </c>
      <c r="E60" s="23">
        <f t="shared" si="30"/>
        <v>507</v>
      </c>
      <c r="F60" s="23">
        <f t="shared" si="30"/>
        <v>132</v>
      </c>
      <c r="G60" s="23">
        <f t="shared" si="30"/>
        <v>29</v>
      </c>
      <c r="H60" s="23">
        <f t="shared" si="30"/>
        <v>23</v>
      </c>
      <c r="I60" s="23">
        <f t="shared" si="30"/>
        <v>80</v>
      </c>
      <c r="J60" s="23">
        <f t="shared" si="30"/>
        <v>0</v>
      </c>
      <c r="K60" s="23">
        <f t="shared" si="30"/>
        <v>0</v>
      </c>
      <c r="L60" s="41">
        <f t="shared" si="30"/>
        <v>0</v>
      </c>
      <c r="M60" s="23">
        <f>SUM(M61:M66)</f>
        <v>7.9</v>
      </c>
      <c r="N60" s="23">
        <f>SUM(N61:N66)</f>
        <v>0</v>
      </c>
      <c r="O60" s="41">
        <f>SUM(O61:O66)</f>
        <v>139.9</v>
      </c>
    </row>
    <row r="61" spans="1:15" s="3" customFormat="1" ht="15.75">
      <c r="A61" s="61" t="s">
        <v>19</v>
      </c>
      <c r="B61" s="55">
        <v>221</v>
      </c>
      <c r="C61" s="15" t="s">
        <v>5</v>
      </c>
      <c r="D61" s="26">
        <v>31</v>
      </c>
      <c r="E61" s="26">
        <v>33</v>
      </c>
      <c r="F61" s="26">
        <f aca="true" t="shared" si="31" ref="F61:F68">SUM(G61:L61)</f>
        <v>10</v>
      </c>
      <c r="G61" s="26">
        <v>10</v>
      </c>
      <c r="H61" s="26"/>
      <c r="I61" s="26"/>
      <c r="J61" s="26"/>
      <c r="K61" s="26"/>
      <c r="L61" s="44"/>
      <c r="M61" s="26">
        <v>-1.1</v>
      </c>
      <c r="N61" s="26"/>
      <c r="O61" s="44">
        <f aca="true" t="shared" si="32" ref="O61:O68">F61+M61</f>
        <v>8.9</v>
      </c>
    </row>
    <row r="62" spans="1:15" s="3" customFormat="1" ht="15.75">
      <c r="A62" s="61" t="s">
        <v>19</v>
      </c>
      <c r="B62" s="55">
        <v>222</v>
      </c>
      <c r="C62" s="15" t="s">
        <v>6</v>
      </c>
      <c r="D62" s="26">
        <v>10</v>
      </c>
      <c r="E62" s="26">
        <v>10</v>
      </c>
      <c r="F62" s="26">
        <f t="shared" si="31"/>
        <v>1</v>
      </c>
      <c r="G62" s="26"/>
      <c r="H62" s="26">
        <v>1</v>
      </c>
      <c r="I62" s="26"/>
      <c r="J62" s="26"/>
      <c r="K62" s="26"/>
      <c r="L62" s="44"/>
      <c r="M62" s="26">
        <v>-1</v>
      </c>
      <c r="N62" s="26"/>
      <c r="O62" s="44">
        <f t="shared" si="32"/>
        <v>0</v>
      </c>
    </row>
    <row r="63" spans="1:15" s="3" customFormat="1" ht="15.75">
      <c r="A63" s="61" t="s">
        <v>19</v>
      </c>
      <c r="B63" s="55">
        <v>223</v>
      </c>
      <c r="C63" s="15" t="s">
        <v>7</v>
      </c>
      <c r="D63" s="26">
        <v>113</v>
      </c>
      <c r="E63" s="26">
        <v>350</v>
      </c>
      <c r="F63" s="26">
        <f t="shared" si="31"/>
        <v>119</v>
      </c>
      <c r="G63" s="26">
        <v>19</v>
      </c>
      <c r="H63" s="26">
        <v>20</v>
      </c>
      <c r="I63" s="26">
        <v>80</v>
      </c>
      <c r="J63" s="26"/>
      <c r="K63" s="26"/>
      <c r="L63" s="44"/>
      <c r="M63" s="26"/>
      <c r="N63" s="26"/>
      <c r="O63" s="44">
        <f t="shared" si="32"/>
        <v>119</v>
      </c>
    </row>
    <row r="64" spans="1:15" s="3" customFormat="1" ht="15.75" customHeight="1" hidden="1">
      <c r="A64" s="61" t="s">
        <v>19</v>
      </c>
      <c r="B64" s="55">
        <v>224</v>
      </c>
      <c r="C64" s="15" t="s">
        <v>8</v>
      </c>
      <c r="D64" s="26"/>
      <c r="E64" s="26"/>
      <c r="F64" s="26">
        <f t="shared" si="31"/>
        <v>0</v>
      </c>
      <c r="G64" s="26"/>
      <c r="H64" s="26"/>
      <c r="I64" s="26"/>
      <c r="J64" s="26"/>
      <c r="K64" s="26"/>
      <c r="L64" s="44"/>
      <c r="M64" s="26"/>
      <c r="N64" s="26"/>
      <c r="O64" s="44">
        <f t="shared" si="32"/>
        <v>0</v>
      </c>
    </row>
    <row r="65" spans="1:15" s="4" customFormat="1" ht="15.75">
      <c r="A65" s="61" t="s">
        <v>19</v>
      </c>
      <c r="B65" s="55">
        <v>225</v>
      </c>
      <c r="C65" s="15" t="s">
        <v>9</v>
      </c>
      <c r="D65" s="26">
        <v>75</v>
      </c>
      <c r="E65" s="26">
        <v>28</v>
      </c>
      <c r="F65" s="26">
        <f t="shared" si="31"/>
        <v>1</v>
      </c>
      <c r="G65" s="26"/>
      <c r="H65" s="26">
        <v>1</v>
      </c>
      <c r="I65" s="26"/>
      <c r="J65" s="26"/>
      <c r="K65" s="26"/>
      <c r="L65" s="44"/>
      <c r="M65" s="26"/>
      <c r="N65" s="26"/>
      <c r="O65" s="44">
        <f t="shared" si="32"/>
        <v>1</v>
      </c>
    </row>
    <row r="66" spans="1:15" s="4" customFormat="1" ht="18" customHeight="1">
      <c r="A66" s="61" t="s">
        <v>19</v>
      </c>
      <c r="B66" s="55">
        <v>226</v>
      </c>
      <c r="C66" s="15" t="s">
        <v>10</v>
      </c>
      <c r="D66" s="26">
        <v>85</v>
      </c>
      <c r="E66" s="26">
        <v>86</v>
      </c>
      <c r="F66" s="26">
        <f t="shared" si="31"/>
        <v>1</v>
      </c>
      <c r="G66" s="26"/>
      <c r="H66" s="26">
        <v>1</v>
      </c>
      <c r="I66" s="26"/>
      <c r="J66" s="26"/>
      <c r="K66" s="26"/>
      <c r="L66" s="44"/>
      <c r="M66" s="26">
        <v>10</v>
      </c>
      <c r="N66" s="26"/>
      <c r="O66" s="44">
        <f t="shared" si="32"/>
        <v>11</v>
      </c>
    </row>
    <row r="67" spans="1:15" s="4" customFormat="1" ht="31.5">
      <c r="A67" s="60" t="s">
        <v>19</v>
      </c>
      <c r="B67" s="53">
        <v>251</v>
      </c>
      <c r="C67" s="16" t="s">
        <v>33</v>
      </c>
      <c r="D67" s="27">
        <v>27</v>
      </c>
      <c r="E67" s="27">
        <v>27</v>
      </c>
      <c r="F67" s="26">
        <f t="shared" si="31"/>
        <v>27</v>
      </c>
      <c r="G67" s="27"/>
      <c r="H67" s="27"/>
      <c r="I67" s="27">
        <v>27</v>
      </c>
      <c r="J67" s="27"/>
      <c r="K67" s="27"/>
      <c r="L67" s="45"/>
      <c r="M67" s="27"/>
      <c r="N67" s="27">
        <v>4.5</v>
      </c>
      <c r="O67" s="44">
        <f t="shared" si="32"/>
        <v>27</v>
      </c>
    </row>
    <row r="68" spans="1:15" s="3" customFormat="1" ht="15.75">
      <c r="A68" s="60" t="s">
        <v>19</v>
      </c>
      <c r="B68" s="53">
        <v>290</v>
      </c>
      <c r="C68" s="16" t="s">
        <v>11</v>
      </c>
      <c r="D68" s="27">
        <v>1</v>
      </c>
      <c r="E68" s="27">
        <v>2</v>
      </c>
      <c r="F68" s="26">
        <f t="shared" si="31"/>
        <v>2</v>
      </c>
      <c r="G68" s="27">
        <v>2</v>
      </c>
      <c r="H68" s="27"/>
      <c r="I68" s="27"/>
      <c r="J68" s="27"/>
      <c r="K68" s="27"/>
      <c r="L68" s="45"/>
      <c r="M68" s="27">
        <v>0</v>
      </c>
      <c r="N68" s="27">
        <v>1.8</v>
      </c>
      <c r="O68" s="44">
        <f t="shared" si="32"/>
        <v>2</v>
      </c>
    </row>
    <row r="69" spans="1:15" s="4" customFormat="1" ht="15.75">
      <c r="A69" s="60" t="s">
        <v>19</v>
      </c>
      <c r="B69" s="53">
        <v>300</v>
      </c>
      <c r="C69" s="16" t="s">
        <v>12</v>
      </c>
      <c r="D69" s="23">
        <f aca="true" t="shared" si="33" ref="D69:L69">SUM(D70:D71)</f>
        <v>48</v>
      </c>
      <c r="E69" s="23">
        <f t="shared" si="33"/>
        <v>949.5</v>
      </c>
      <c r="F69" s="23">
        <f t="shared" si="33"/>
        <v>2</v>
      </c>
      <c r="G69" s="23">
        <f t="shared" si="33"/>
        <v>1</v>
      </c>
      <c r="H69" s="23">
        <f t="shared" si="33"/>
        <v>1</v>
      </c>
      <c r="I69" s="23">
        <f t="shared" si="33"/>
        <v>0</v>
      </c>
      <c r="J69" s="23">
        <f t="shared" si="33"/>
        <v>0</v>
      </c>
      <c r="K69" s="23">
        <f t="shared" si="33"/>
        <v>0</v>
      </c>
      <c r="L69" s="41">
        <f t="shared" si="33"/>
        <v>0</v>
      </c>
      <c r="M69" s="23">
        <f>SUM(M70:M71)</f>
        <v>-2</v>
      </c>
      <c r="N69" s="23">
        <f>SUM(N70:N71)</f>
        <v>0</v>
      </c>
      <c r="O69" s="41">
        <f>SUM(O70:O71)</f>
        <v>0</v>
      </c>
    </row>
    <row r="70" spans="1:15" s="4" customFormat="1" ht="14.25" customHeight="1">
      <c r="A70" s="61" t="s">
        <v>19</v>
      </c>
      <c r="B70" s="55">
        <v>310</v>
      </c>
      <c r="C70" s="15" t="s">
        <v>13</v>
      </c>
      <c r="D70" s="26"/>
      <c r="E70" s="26">
        <v>813</v>
      </c>
      <c r="F70" s="26">
        <f>SUM(G70:L70)</f>
        <v>1</v>
      </c>
      <c r="G70" s="26">
        <v>1</v>
      </c>
      <c r="H70" s="26"/>
      <c r="I70" s="26"/>
      <c r="J70" s="26"/>
      <c r="K70" s="26"/>
      <c r="L70" s="44"/>
      <c r="M70" s="26">
        <v>-1</v>
      </c>
      <c r="N70" s="26"/>
      <c r="O70" s="44">
        <f>F70+M70</f>
        <v>0</v>
      </c>
    </row>
    <row r="71" spans="1:15" s="4" customFormat="1" ht="15.75">
      <c r="A71" s="61" t="s">
        <v>19</v>
      </c>
      <c r="B71" s="55">
        <v>340</v>
      </c>
      <c r="C71" s="15" t="s">
        <v>14</v>
      </c>
      <c r="D71" s="26">
        <v>48</v>
      </c>
      <c r="E71" s="26">
        <v>136.5</v>
      </c>
      <c r="F71" s="26">
        <f>SUM(G71:L71)</f>
        <v>1</v>
      </c>
      <c r="G71" s="26"/>
      <c r="H71" s="26">
        <v>1</v>
      </c>
      <c r="I71" s="26"/>
      <c r="J71" s="26"/>
      <c r="K71" s="26"/>
      <c r="L71" s="44"/>
      <c r="M71" s="26">
        <v>-1</v>
      </c>
      <c r="N71" s="26"/>
      <c r="O71" s="44">
        <f>F71+M71</f>
        <v>0</v>
      </c>
    </row>
    <row r="72" spans="1:15" s="3" customFormat="1" ht="15.75">
      <c r="A72" s="62"/>
      <c r="B72" s="58"/>
      <c r="C72" s="63" t="s">
        <v>17</v>
      </c>
      <c r="D72" s="25">
        <f aca="true" t="shared" si="34" ref="D72:L72">SUM(D56,D60,D67,D68,D69)</f>
        <v>3037</v>
      </c>
      <c r="E72" s="25">
        <f t="shared" si="34"/>
        <v>5431.5</v>
      </c>
      <c r="F72" s="25">
        <f t="shared" si="34"/>
        <v>1968.6</v>
      </c>
      <c r="G72" s="25">
        <f t="shared" si="34"/>
        <v>32</v>
      </c>
      <c r="H72" s="25">
        <f t="shared" si="34"/>
        <v>25</v>
      </c>
      <c r="I72" s="25">
        <f t="shared" si="34"/>
        <v>134.8</v>
      </c>
      <c r="J72" s="25">
        <f t="shared" si="34"/>
        <v>1776.8000000000002</v>
      </c>
      <c r="K72" s="25">
        <f t="shared" si="34"/>
        <v>0</v>
      </c>
      <c r="L72" s="43">
        <f t="shared" si="34"/>
        <v>0</v>
      </c>
      <c r="M72" s="25">
        <f>SUM(M56,M60,M67,M68,M69)</f>
        <v>340</v>
      </c>
      <c r="N72" s="25">
        <f>SUM(N56,N60,N67,N68,N69)</f>
        <v>389.6</v>
      </c>
      <c r="O72" s="43">
        <f>SUM(O56,O60,O67,O68,O69)</f>
        <v>2308.6000000000004</v>
      </c>
    </row>
    <row r="73" spans="1:15" s="4" customFormat="1" ht="31.5">
      <c r="A73" s="60" t="s">
        <v>46</v>
      </c>
      <c r="B73" s="53">
        <v>251</v>
      </c>
      <c r="C73" s="16" t="s">
        <v>33</v>
      </c>
      <c r="D73" s="28">
        <v>661</v>
      </c>
      <c r="E73" s="28">
        <v>661</v>
      </c>
      <c r="F73" s="26">
        <f>SUM(G73:L73)</f>
        <v>661</v>
      </c>
      <c r="G73" s="28"/>
      <c r="H73" s="28"/>
      <c r="I73" s="28">
        <v>661</v>
      </c>
      <c r="J73" s="28"/>
      <c r="K73" s="28"/>
      <c r="L73" s="46"/>
      <c r="M73" s="28"/>
      <c r="N73" s="28">
        <v>54.9</v>
      </c>
      <c r="O73" s="44">
        <f>F73+M73</f>
        <v>661</v>
      </c>
    </row>
    <row r="74" spans="1:15" s="4" customFormat="1" ht="15.75">
      <c r="A74" s="62"/>
      <c r="B74" s="58"/>
      <c r="C74" s="63" t="s">
        <v>17</v>
      </c>
      <c r="D74" s="25">
        <f aca="true" t="shared" si="35" ref="D74:O74">D73</f>
        <v>661</v>
      </c>
      <c r="E74" s="25">
        <f t="shared" si="35"/>
        <v>661</v>
      </c>
      <c r="F74" s="25">
        <f t="shared" si="35"/>
        <v>661</v>
      </c>
      <c r="G74" s="25">
        <f t="shared" si="35"/>
        <v>0</v>
      </c>
      <c r="H74" s="25">
        <f t="shared" si="35"/>
        <v>0</v>
      </c>
      <c r="I74" s="25">
        <f t="shared" si="35"/>
        <v>661</v>
      </c>
      <c r="J74" s="25">
        <f t="shared" si="35"/>
        <v>0</v>
      </c>
      <c r="K74" s="25">
        <f t="shared" si="35"/>
        <v>0</v>
      </c>
      <c r="L74" s="43">
        <f t="shared" si="35"/>
        <v>0</v>
      </c>
      <c r="M74" s="25">
        <f t="shared" si="35"/>
        <v>0</v>
      </c>
      <c r="N74" s="25">
        <f t="shared" si="35"/>
        <v>54.9</v>
      </c>
      <c r="O74" s="43">
        <f t="shared" si="35"/>
        <v>661</v>
      </c>
    </row>
    <row r="75" spans="1:15" s="4" customFormat="1" ht="31.5" customHeight="1" hidden="1">
      <c r="A75" s="64" t="s">
        <v>51</v>
      </c>
      <c r="B75" s="65">
        <v>290</v>
      </c>
      <c r="C75" s="17" t="s">
        <v>52</v>
      </c>
      <c r="D75" s="29"/>
      <c r="E75" s="29"/>
      <c r="F75" s="29"/>
      <c r="G75" s="29"/>
      <c r="H75" s="29"/>
      <c r="I75" s="29"/>
      <c r="J75" s="29"/>
      <c r="K75" s="29"/>
      <c r="L75" s="47"/>
      <c r="M75" s="29"/>
      <c r="N75" s="29"/>
      <c r="O75" s="47"/>
    </row>
    <row r="76" spans="1:15" s="4" customFormat="1" ht="15.75">
      <c r="A76" s="64" t="s">
        <v>21</v>
      </c>
      <c r="B76" s="65">
        <v>290</v>
      </c>
      <c r="C76" s="17" t="s">
        <v>22</v>
      </c>
      <c r="D76" s="29"/>
      <c r="E76" s="29">
        <v>10</v>
      </c>
      <c r="F76" s="29">
        <f>SUM(G76:L76)</f>
        <v>10</v>
      </c>
      <c r="G76" s="29">
        <v>10</v>
      </c>
      <c r="H76" s="29"/>
      <c r="I76" s="29"/>
      <c r="J76" s="29"/>
      <c r="K76" s="29"/>
      <c r="L76" s="47"/>
      <c r="M76" s="29"/>
      <c r="N76" s="29"/>
      <c r="O76" s="47">
        <f>F76+M76</f>
        <v>10</v>
      </c>
    </row>
    <row r="77" spans="1:15" s="4" customFormat="1" ht="15.75" customHeight="1" hidden="1">
      <c r="A77" s="64" t="s">
        <v>60</v>
      </c>
      <c r="B77" s="65">
        <v>226</v>
      </c>
      <c r="C77" s="17" t="s">
        <v>23</v>
      </c>
      <c r="D77" s="29"/>
      <c r="E77" s="29"/>
      <c r="F77" s="29">
        <f>SUM(G77:L77)</f>
        <v>0</v>
      </c>
      <c r="G77" s="29"/>
      <c r="H77" s="29"/>
      <c r="I77" s="29"/>
      <c r="J77" s="29"/>
      <c r="K77" s="29"/>
      <c r="L77" s="47"/>
      <c r="M77" s="29"/>
      <c r="N77" s="29"/>
      <c r="O77" s="47"/>
    </row>
    <row r="78" spans="1:15" s="4" customFormat="1" ht="15.75">
      <c r="A78" s="64" t="s">
        <v>60</v>
      </c>
      <c r="B78" s="65">
        <v>290</v>
      </c>
      <c r="C78" s="17" t="s">
        <v>23</v>
      </c>
      <c r="D78" s="29">
        <v>2</v>
      </c>
      <c r="E78" s="29">
        <v>1</v>
      </c>
      <c r="F78" s="29">
        <f>SUM(G78:L78)</f>
        <v>1</v>
      </c>
      <c r="G78" s="29">
        <v>1</v>
      </c>
      <c r="H78" s="29"/>
      <c r="I78" s="29"/>
      <c r="J78" s="29"/>
      <c r="K78" s="29"/>
      <c r="L78" s="47"/>
      <c r="M78" s="29"/>
      <c r="N78" s="29"/>
      <c r="O78" s="47">
        <f>F78+M78</f>
        <v>1</v>
      </c>
    </row>
    <row r="79" spans="1:15" s="3" customFormat="1" ht="15.75" customHeight="1" hidden="1">
      <c r="A79" s="64" t="s">
        <v>60</v>
      </c>
      <c r="B79" s="65">
        <v>310</v>
      </c>
      <c r="C79" s="17" t="s">
        <v>23</v>
      </c>
      <c r="D79" s="29"/>
      <c r="E79" s="29"/>
      <c r="F79" s="29"/>
      <c r="G79" s="29"/>
      <c r="H79" s="29"/>
      <c r="I79" s="29"/>
      <c r="J79" s="29"/>
      <c r="K79" s="29"/>
      <c r="L79" s="47"/>
      <c r="M79" s="29"/>
      <c r="N79" s="29"/>
      <c r="O79" s="47"/>
    </row>
    <row r="80" spans="1:15" s="3" customFormat="1" ht="15.75" customHeight="1" hidden="1">
      <c r="A80" s="64" t="s">
        <v>60</v>
      </c>
      <c r="B80" s="65">
        <v>340</v>
      </c>
      <c r="C80" s="17" t="s">
        <v>23</v>
      </c>
      <c r="D80" s="29"/>
      <c r="E80" s="29"/>
      <c r="F80" s="29"/>
      <c r="G80" s="29"/>
      <c r="H80" s="29"/>
      <c r="I80" s="29"/>
      <c r="J80" s="29"/>
      <c r="K80" s="29"/>
      <c r="L80" s="47"/>
      <c r="M80" s="29"/>
      <c r="N80" s="29"/>
      <c r="O80" s="47"/>
    </row>
    <row r="81" spans="1:15" s="3" customFormat="1" ht="15.75">
      <c r="A81" s="80" t="s">
        <v>24</v>
      </c>
      <c r="B81" s="81"/>
      <c r="C81" s="81"/>
      <c r="D81" s="25">
        <f aca="true" t="shared" si="36" ref="D81:O81">SUM(D78,D76,D75,D74,D72,D55,D39,D77,D80,D79)</f>
        <v>4694</v>
      </c>
      <c r="E81" s="25">
        <f t="shared" si="36"/>
        <v>7208.3</v>
      </c>
      <c r="F81" s="25">
        <f t="shared" si="36"/>
        <v>3600.2</v>
      </c>
      <c r="G81" s="25">
        <f t="shared" si="36"/>
        <v>44</v>
      </c>
      <c r="H81" s="25">
        <f t="shared" si="36"/>
        <v>347.9</v>
      </c>
      <c r="I81" s="25">
        <f t="shared" si="36"/>
        <v>795.8</v>
      </c>
      <c r="J81" s="25">
        <f t="shared" si="36"/>
        <v>2412.5</v>
      </c>
      <c r="K81" s="25">
        <f t="shared" si="36"/>
        <v>0</v>
      </c>
      <c r="L81" s="43">
        <f t="shared" si="36"/>
        <v>0</v>
      </c>
      <c r="M81" s="25">
        <f t="shared" si="36"/>
        <v>311.6</v>
      </c>
      <c r="N81" s="25">
        <f t="shared" si="36"/>
        <v>617.6999999999999</v>
      </c>
      <c r="O81" s="43">
        <f t="shared" si="36"/>
        <v>3911.8</v>
      </c>
    </row>
    <row r="82" spans="1:15" s="3" customFormat="1" ht="15.75">
      <c r="A82" s="74" t="s">
        <v>67</v>
      </c>
      <c r="B82" s="75"/>
      <c r="C82" s="76"/>
      <c r="D82" s="30"/>
      <c r="E82" s="30"/>
      <c r="F82" s="30"/>
      <c r="G82" s="30"/>
      <c r="H82" s="30"/>
      <c r="I82" s="30"/>
      <c r="J82" s="30"/>
      <c r="K82" s="30"/>
      <c r="L82" s="48"/>
      <c r="M82" s="30"/>
      <c r="N82" s="30"/>
      <c r="O82" s="48"/>
    </row>
    <row r="83" spans="1:15" s="4" customFormat="1" ht="15.75">
      <c r="A83" s="60" t="s">
        <v>68</v>
      </c>
      <c r="B83" s="53">
        <v>210</v>
      </c>
      <c r="C83" s="16" t="s">
        <v>26</v>
      </c>
      <c r="D83" s="23">
        <f aca="true" t="shared" si="37" ref="D83:L83">SUM(D84:D86)</f>
        <v>64</v>
      </c>
      <c r="E83" s="23">
        <f t="shared" si="37"/>
        <v>72.4</v>
      </c>
      <c r="F83" s="23">
        <f t="shared" si="37"/>
        <v>72.1</v>
      </c>
      <c r="G83" s="23">
        <f t="shared" si="37"/>
        <v>0</v>
      </c>
      <c r="H83" s="23">
        <f t="shared" si="37"/>
        <v>0</v>
      </c>
      <c r="I83" s="23">
        <f t="shared" si="37"/>
        <v>0</v>
      </c>
      <c r="J83" s="23">
        <f t="shared" si="37"/>
        <v>0</v>
      </c>
      <c r="K83" s="23">
        <f t="shared" si="37"/>
        <v>0</v>
      </c>
      <c r="L83" s="41">
        <f t="shared" si="37"/>
        <v>72.1</v>
      </c>
      <c r="M83" s="23">
        <f>SUM(M84:M86)</f>
        <v>0</v>
      </c>
      <c r="N83" s="23">
        <f>SUM(N84:N86)</f>
        <v>7.199999999999999</v>
      </c>
      <c r="O83" s="41">
        <f>SUM(O84:O86)</f>
        <v>72.1</v>
      </c>
    </row>
    <row r="84" spans="1:15" s="4" customFormat="1" ht="15.75">
      <c r="A84" s="61" t="s">
        <v>20</v>
      </c>
      <c r="B84" s="55">
        <v>211</v>
      </c>
      <c r="C84" s="15" t="s">
        <v>1</v>
      </c>
      <c r="D84" s="31">
        <v>49</v>
      </c>
      <c r="E84" s="31">
        <v>55.7</v>
      </c>
      <c r="F84" s="26">
        <f>SUM(G84:L84)</f>
        <v>55.4</v>
      </c>
      <c r="G84" s="31"/>
      <c r="H84" s="31"/>
      <c r="I84" s="31"/>
      <c r="J84" s="31"/>
      <c r="K84" s="31"/>
      <c r="L84" s="49">
        <v>55.4</v>
      </c>
      <c r="M84" s="31"/>
      <c r="N84" s="31">
        <v>4.3</v>
      </c>
      <c r="O84" s="44">
        <f>F84+M84</f>
        <v>55.4</v>
      </c>
    </row>
    <row r="85" spans="1:15" s="4" customFormat="1" ht="15.75" customHeight="1" hidden="1">
      <c r="A85" s="61" t="s">
        <v>20</v>
      </c>
      <c r="B85" s="55">
        <v>212</v>
      </c>
      <c r="C85" s="15" t="s">
        <v>2</v>
      </c>
      <c r="D85" s="31"/>
      <c r="E85" s="31"/>
      <c r="F85" s="26">
        <f>SUM(G85:L85)</f>
        <v>0</v>
      </c>
      <c r="G85" s="31"/>
      <c r="H85" s="31"/>
      <c r="I85" s="31"/>
      <c r="J85" s="31"/>
      <c r="K85" s="31"/>
      <c r="L85" s="49"/>
      <c r="M85" s="31"/>
      <c r="N85" s="31"/>
      <c r="O85" s="44">
        <f>F85+M85</f>
        <v>0</v>
      </c>
    </row>
    <row r="86" spans="1:15" s="5" customFormat="1" ht="15.75">
      <c r="A86" s="61" t="s">
        <v>20</v>
      </c>
      <c r="B86" s="55">
        <v>213</v>
      </c>
      <c r="C86" s="15" t="s">
        <v>3</v>
      </c>
      <c r="D86" s="31">
        <v>15</v>
      </c>
      <c r="E86" s="31">
        <v>16.7</v>
      </c>
      <c r="F86" s="26">
        <f>SUM(G86:L86)</f>
        <v>16.7</v>
      </c>
      <c r="G86" s="31"/>
      <c r="H86" s="31"/>
      <c r="I86" s="31"/>
      <c r="J86" s="31"/>
      <c r="K86" s="31"/>
      <c r="L86" s="49">
        <v>16.7</v>
      </c>
      <c r="M86" s="31"/>
      <c r="N86" s="31">
        <v>2.9</v>
      </c>
      <c r="O86" s="44">
        <f>F86+M86</f>
        <v>16.7</v>
      </c>
    </row>
    <row r="87" spans="1:15" s="5" customFormat="1" ht="15.75">
      <c r="A87" s="60" t="s">
        <v>68</v>
      </c>
      <c r="B87" s="53">
        <v>220</v>
      </c>
      <c r="C87" s="16" t="s">
        <v>4</v>
      </c>
      <c r="D87" s="23">
        <f aca="true" t="shared" si="38" ref="D87:L87">SUM(D88:D93)</f>
        <v>4</v>
      </c>
      <c r="E87" s="23">
        <f t="shared" si="38"/>
        <v>4</v>
      </c>
      <c r="F87" s="23">
        <f t="shared" si="38"/>
        <v>4</v>
      </c>
      <c r="G87" s="23">
        <f t="shared" si="38"/>
        <v>0</v>
      </c>
      <c r="H87" s="23">
        <f t="shared" si="38"/>
        <v>0</v>
      </c>
      <c r="I87" s="23">
        <f t="shared" si="38"/>
        <v>0</v>
      </c>
      <c r="J87" s="23">
        <f t="shared" si="38"/>
        <v>0</v>
      </c>
      <c r="K87" s="23">
        <f t="shared" si="38"/>
        <v>0</v>
      </c>
      <c r="L87" s="41">
        <f t="shared" si="38"/>
        <v>4</v>
      </c>
      <c r="M87" s="23">
        <f>SUM(M88:M93)</f>
        <v>0</v>
      </c>
      <c r="N87" s="23">
        <f>SUM(N88:N93)</f>
        <v>0</v>
      </c>
      <c r="O87" s="41">
        <f>SUM(O88:O93)</f>
        <v>4</v>
      </c>
    </row>
    <row r="88" spans="1:15" s="5" customFormat="1" ht="15.75">
      <c r="A88" s="61" t="s">
        <v>20</v>
      </c>
      <c r="B88" s="55">
        <v>221</v>
      </c>
      <c r="C88" s="15" t="s">
        <v>5</v>
      </c>
      <c r="D88" s="31">
        <v>2</v>
      </c>
      <c r="E88" s="31">
        <v>2</v>
      </c>
      <c r="F88" s="26">
        <f>SUM(G88:L88)</f>
        <v>2</v>
      </c>
      <c r="G88" s="31"/>
      <c r="H88" s="31"/>
      <c r="I88" s="31"/>
      <c r="J88" s="31"/>
      <c r="K88" s="31"/>
      <c r="L88" s="49">
        <v>2</v>
      </c>
      <c r="M88" s="31"/>
      <c r="N88" s="31"/>
      <c r="O88" s="44">
        <f>F88+M88</f>
        <v>2</v>
      </c>
    </row>
    <row r="89" spans="1:15" s="5" customFormat="1" ht="15.75">
      <c r="A89" s="61" t="s">
        <v>20</v>
      </c>
      <c r="B89" s="55">
        <v>222</v>
      </c>
      <c r="C89" s="15" t="s">
        <v>6</v>
      </c>
      <c r="D89" s="31">
        <v>2</v>
      </c>
      <c r="E89" s="31">
        <v>2</v>
      </c>
      <c r="F89" s="26">
        <f>SUM(G89:L89)</f>
        <v>2</v>
      </c>
      <c r="G89" s="31"/>
      <c r="H89" s="31"/>
      <c r="I89" s="31"/>
      <c r="J89" s="31"/>
      <c r="K89" s="31"/>
      <c r="L89" s="49">
        <v>2</v>
      </c>
      <c r="M89" s="31"/>
      <c r="N89" s="31"/>
      <c r="O89" s="44">
        <f>F89+M89</f>
        <v>2</v>
      </c>
    </row>
    <row r="90" spans="1:15" s="5" customFormat="1" ht="15.75" hidden="1">
      <c r="A90" s="61" t="s">
        <v>20</v>
      </c>
      <c r="B90" s="55">
        <v>223</v>
      </c>
      <c r="C90" s="15" t="s">
        <v>7</v>
      </c>
      <c r="D90" s="31"/>
      <c r="E90" s="31"/>
      <c r="F90" s="26">
        <f>SUM(G90:L90)</f>
        <v>0</v>
      </c>
      <c r="G90" s="31"/>
      <c r="H90" s="31"/>
      <c r="I90" s="31"/>
      <c r="J90" s="31"/>
      <c r="K90" s="31"/>
      <c r="L90" s="49"/>
      <c r="M90" s="31"/>
      <c r="N90" s="31"/>
      <c r="O90" s="49"/>
    </row>
    <row r="91" spans="1:15" s="6" customFormat="1" ht="15" customHeight="1" hidden="1">
      <c r="A91" s="61" t="s">
        <v>20</v>
      </c>
      <c r="B91" s="55">
        <v>224</v>
      </c>
      <c r="C91" s="15" t="s">
        <v>8</v>
      </c>
      <c r="D91" s="31"/>
      <c r="E91" s="31"/>
      <c r="F91" s="26">
        <f>SUM(G91:L91)</f>
        <v>0</v>
      </c>
      <c r="G91" s="31"/>
      <c r="H91" s="31"/>
      <c r="I91" s="31"/>
      <c r="J91" s="31"/>
      <c r="K91" s="31"/>
      <c r="L91" s="49"/>
      <c r="M91" s="31"/>
      <c r="N91" s="31"/>
      <c r="O91" s="49"/>
    </row>
    <row r="92" spans="1:15" s="4" customFormat="1" ht="18" customHeight="1" hidden="1">
      <c r="A92" s="61" t="s">
        <v>20</v>
      </c>
      <c r="B92" s="55">
        <v>225</v>
      </c>
      <c r="C92" s="15" t="s">
        <v>9</v>
      </c>
      <c r="D92" s="31"/>
      <c r="E92" s="31"/>
      <c r="F92" s="31"/>
      <c r="G92" s="31"/>
      <c r="H92" s="31"/>
      <c r="I92" s="31"/>
      <c r="J92" s="31"/>
      <c r="K92" s="31"/>
      <c r="L92" s="49"/>
      <c r="M92" s="31"/>
      <c r="N92" s="31"/>
      <c r="O92" s="49"/>
    </row>
    <row r="93" spans="1:15" s="4" customFormat="1" ht="25.5" customHeight="1" hidden="1">
      <c r="A93" s="61" t="s">
        <v>20</v>
      </c>
      <c r="B93" s="55">
        <v>226</v>
      </c>
      <c r="C93" s="15" t="s">
        <v>10</v>
      </c>
      <c r="D93" s="31"/>
      <c r="E93" s="31"/>
      <c r="F93" s="31"/>
      <c r="G93" s="31"/>
      <c r="H93" s="31"/>
      <c r="I93" s="31"/>
      <c r="J93" s="31"/>
      <c r="K93" s="31"/>
      <c r="L93" s="49"/>
      <c r="M93" s="31"/>
      <c r="N93" s="31"/>
      <c r="O93" s="49"/>
    </row>
    <row r="94" spans="1:15" s="4" customFormat="1" ht="15.75" customHeight="1" hidden="1">
      <c r="A94" s="60" t="s">
        <v>68</v>
      </c>
      <c r="B94" s="53">
        <v>290</v>
      </c>
      <c r="C94" s="16" t="s">
        <v>11</v>
      </c>
      <c r="D94" s="31"/>
      <c r="E94" s="31"/>
      <c r="F94" s="31"/>
      <c r="G94" s="31"/>
      <c r="H94" s="31"/>
      <c r="I94" s="31"/>
      <c r="J94" s="31"/>
      <c r="K94" s="31"/>
      <c r="L94" s="49"/>
      <c r="M94" s="31"/>
      <c r="N94" s="31"/>
      <c r="O94" s="49"/>
    </row>
    <row r="95" spans="1:15" s="4" customFormat="1" ht="15.75" customHeight="1">
      <c r="A95" s="60" t="s">
        <v>68</v>
      </c>
      <c r="B95" s="53">
        <v>300</v>
      </c>
      <c r="C95" s="16" t="s">
        <v>12</v>
      </c>
      <c r="D95" s="23">
        <f aca="true" t="shared" si="39" ref="D95:L95">SUM(D96:D97)</f>
        <v>2</v>
      </c>
      <c r="E95" s="23">
        <f t="shared" si="39"/>
        <v>0.5</v>
      </c>
      <c r="F95" s="23">
        <f t="shared" si="39"/>
        <v>0.5</v>
      </c>
      <c r="G95" s="23">
        <f t="shared" si="39"/>
        <v>0</v>
      </c>
      <c r="H95" s="23">
        <f t="shared" si="39"/>
        <v>0</v>
      </c>
      <c r="I95" s="23">
        <f t="shared" si="39"/>
        <v>0</v>
      </c>
      <c r="J95" s="23">
        <f t="shared" si="39"/>
        <v>0</v>
      </c>
      <c r="K95" s="23">
        <f t="shared" si="39"/>
        <v>0</v>
      </c>
      <c r="L95" s="41">
        <f t="shared" si="39"/>
        <v>0.5</v>
      </c>
      <c r="M95" s="23">
        <f>SUM(M96:M97)</f>
        <v>0</v>
      </c>
      <c r="N95" s="23">
        <f>SUM(N96:N97)</f>
        <v>0</v>
      </c>
      <c r="O95" s="41">
        <f>SUM(O96:O97)</f>
        <v>0.5</v>
      </c>
    </row>
    <row r="96" spans="1:15" s="4" customFormat="1" ht="15.75" customHeight="1" hidden="1">
      <c r="A96" s="61" t="s">
        <v>20</v>
      </c>
      <c r="B96" s="55">
        <v>310</v>
      </c>
      <c r="C96" s="15" t="s">
        <v>13</v>
      </c>
      <c r="D96" s="31"/>
      <c r="E96" s="31"/>
      <c r="F96" s="31"/>
      <c r="G96" s="31"/>
      <c r="H96" s="31"/>
      <c r="I96" s="31"/>
      <c r="J96" s="31"/>
      <c r="K96" s="31"/>
      <c r="L96" s="49"/>
      <c r="M96" s="31"/>
      <c r="N96" s="31"/>
      <c r="O96" s="49"/>
    </row>
    <row r="97" spans="1:15" s="4" customFormat="1" ht="15.75">
      <c r="A97" s="61" t="s">
        <v>20</v>
      </c>
      <c r="B97" s="55">
        <v>340</v>
      </c>
      <c r="C97" s="15" t="s">
        <v>14</v>
      </c>
      <c r="D97" s="31">
        <v>2</v>
      </c>
      <c r="E97" s="31">
        <v>0.5</v>
      </c>
      <c r="F97" s="26">
        <f>SUM(G97:L97)</f>
        <v>0.5</v>
      </c>
      <c r="G97" s="31"/>
      <c r="H97" s="31"/>
      <c r="I97" s="31"/>
      <c r="J97" s="31"/>
      <c r="K97" s="31"/>
      <c r="L97" s="49">
        <v>0.5</v>
      </c>
      <c r="M97" s="31"/>
      <c r="N97" s="31"/>
      <c r="O97" s="44">
        <f>F97+M97</f>
        <v>0.5</v>
      </c>
    </row>
    <row r="98" spans="1:15" s="4" customFormat="1" ht="15.75">
      <c r="A98" s="80" t="s">
        <v>25</v>
      </c>
      <c r="B98" s="81"/>
      <c r="C98" s="81"/>
      <c r="D98" s="25">
        <f aca="true" t="shared" si="40" ref="D98:L98">SUM(D83,D87,D94,D95)</f>
        <v>70</v>
      </c>
      <c r="E98" s="25">
        <f t="shared" si="40"/>
        <v>76.9</v>
      </c>
      <c r="F98" s="25">
        <f t="shared" si="40"/>
        <v>76.6</v>
      </c>
      <c r="G98" s="25">
        <f t="shared" si="40"/>
        <v>0</v>
      </c>
      <c r="H98" s="25">
        <f t="shared" si="40"/>
        <v>0</v>
      </c>
      <c r="I98" s="25">
        <f t="shared" si="40"/>
        <v>0</v>
      </c>
      <c r="J98" s="25">
        <f t="shared" si="40"/>
        <v>0</v>
      </c>
      <c r="K98" s="25">
        <f t="shared" si="40"/>
        <v>0</v>
      </c>
      <c r="L98" s="43">
        <f t="shared" si="40"/>
        <v>76.6</v>
      </c>
      <c r="M98" s="25">
        <f>SUM(M83,M87,M94,M95)</f>
        <v>0</v>
      </c>
      <c r="N98" s="25">
        <f>SUM(N83,N87,N94,N95)</f>
        <v>7.199999999999999</v>
      </c>
      <c r="O98" s="43">
        <f>SUM(O83,O87,O94,O95)</f>
        <v>76.6</v>
      </c>
    </row>
    <row r="99" spans="1:15" s="4" customFormat="1" ht="35.25" customHeight="1">
      <c r="A99" s="85" t="s">
        <v>69</v>
      </c>
      <c r="B99" s="86"/>
      <c r="C99" s="86"/>
      <c r="D99" s="30"/>
      <c r="E99" s="30"/>
      <c r="F99" s="30"/>
      <c r="G99" s="30"/>
      <c r="H99" s="30"/>
      <c r="I99" s="30"/>
      <c r="J99" s="30"/>
      <c r="K99" s="30"/>
      <c r="L99" s="48"/>
      <c r="M99" s="30"/>
      <c r="N99" s="30"/>
      <c r="O99" s="48"/>
    </row>
    <row r="100" spans="1:15" s="4" customFormat="1" ht="54.75" customHeight="1" hidden="1">
      <c r="A100" s="32"/>
      <c r="B100" s="79" t="s">
        <v>70</v>
      </c>
      <c r="C100" s="79"/>
      <c r="D100" s="25">
        <f aca="true" t="shared" si="41" ref="D100:L100">SUM(D101,D104)</f>
        <v>0</v>
      </c>
      <c r="E100" s="25">
        <f t="shared" si="41"/>
        <v>0</v>
      </c>
      <c r="F100" s="25">
        <f t="shared" si="41"/>
        <v>0</v>
      </c>
      <c r="G100" s="25">
        <f t="shared" si="41"/>
        <v>0</v>
      </c>
      <c r="H100" s="25">
        <f t="shared" si="41"/>
        <v>0</v>
      </c>
      <c r="I100" s="25">
        <f t="shared" si="41"/>
        <v>0</v>
      </c>
      <c r="J100" s="25">
        <f t="shared" si="41"/>
        <v>0</v>
      </c>
      <c r="K100" s="25">
        <f t="shared" si="41"/>
        <v>0</v>
      </c>
      <c r="L100" s="43">
        <f t="shared" si="41"/>
        <v>0</v>
      </c>
      <c r="M100" s="25">
        <f>SUM(M101,M104)</f>
        <v>0</v>
      </c>
      <c r="N100" s="25">
        <f>SUM(N101,N104)</f>
        <v>0</v>
      </c>
      <c r="O100" s="43">
        <f>SUM(O101,O104)</f>
        <v>0</v>
      </c>
    </row>
    <row r="101" spans="1:15" s="4" customFormat="1" ht="15.75" customHeight="1" hidden="1">
      <c r="A101" s="60" t="s">
        <v>47</v>
      </c>
      <c r="B101" s="53">
        <v>220</v>
      </c>
      <c r="C101" s="16" t="s">
        <v>4</v>
      </c>
      <c r="D101" s="23">
        <f aca="true" t="shared" si="42" ref="D101:L101">SUM(D102,D103)</f>
        <v>0</v>
      </c>
      <c r="E101" s="23">
        <f t="shared" si="42"/>
        <v>0</v>
      </c>
      <c r="F101" s="23">
        <f t="shared" si="42"/>
        <v>0</v>
      </c>
      <c r="G101" s="23">
        <f t="shared" si="42"/>
        <v>0</v>
      </c>
      <c r="H101" s="23">
        <f t="shared" si="42"/>
        <v>0</v>
      </c>
      <c r="I101" s="23">
        <f t="shared" si="42"/>
        <v>0</v>
      </c>
      <c r="J101" s="23">
        <f t="shared" si="42"/>
        <v>0</v>
      </c>
      <c r="K101" s="23">
        <f t="shared" si="42"/>
        <v>0</v>
      </c>
      <c r="L101" s="41">
        <f t="shared" si="42"/>
        <v>0</v>
      </c>
      <c r="M101" s="23">
        <f>SUM(M102,M103)</f>
        <v>0</v>
      </c>
      <c r="N101" s="23">
        <f>SUM(N102,N103)</f>
        <v>0</v>
      </c>
      <c r="O101" s="41">
        <f>SUM(O102,O103)</f>
        <v>0</v>
      </c>
    </row>
    <row r="102" spans="1:15" s="4" customFormat="1" ht="15.75" customHeight="1" hidden="1">
      <c r="A102" s="61" t="s">
        <v>47</v>
      </c>
      <c r="B102" s="55">
        <v>225</v>
      </c>
      <c r="C102" s="15" t="s">
        <v>9</v>
      </c>
      <c r="D102" s="26"/>
      <c r="E102" s="26"/>
      <c r="F102" s="26"/>
      <c r="G102" s="26"/>
      <c r="H102" s="26"/>
      <c r="I102" s="26"/>
      <c r="J102" s="26"/>
      <c r="K102" s="26"/>
      <c r="L102" s="44"/>
      <c r="M102" s="26"/>
      <c r="N102" s="26"/>
      <c r="O102" s="44"/>
    </row>
    <row r="103" spans="1:15" s="4" customFormat="1" ht="15.75" customHeight="1" hidden="1">
      <c r="A103" s="61" t="s">
        <v>47</v>
      </c>
      <c r="B103" s="55">
        <v>226</v>
      </c>
      <c r="C103" s="15" t="s">
        <v>10</v>
      </c>
      <c r="D103" s="26"/>
      <c r="E103" s="26"/>
      <c r="F103" s="26"/>
      <c r="G103" s="26"/>
      <c r="H103" s="26"/>
      <c r="I103" s="26"/>
      <c r="J103" s="26"/>
      <c r="K103" s="26"/>
      <c r="L103" s="44"/>
      <c r="M103" s="26"/>
      <c r="N103" s="26"/>
      <c r="O103" s="44"/>
    </row>
    <row r="104" spans="1:15" s="3" customFormat="1" ht="15.75" customHeight="1" hidden="1">
      <c r="A104" s="60" t="s">
        <v>47</v>
      </c>
      <c r="B104" s="53">
        <v>300</v>
      </c>
      <c r="C104" s="16" t="s">
        <v>12</v>
      </c>
      <c r="D104" s="23">
        <f aca="true" t="shared" si="43" ref="D104:L104">SUM(D105,D106)</f>
        <v>0</v>
      </c>
      <c r="E104" s="23">
        <f t="shared" si="43"/>
        <v>0</v>
      </c>
      <c r="F104" s="23">
        <f t="shared" si="43"/>
        <v>0</v>
      </c>
      <c r="G104" s="23">
        <f t="shared" si="43"/>
        <v>0</v>
      </c>
      <c r="H104" s="23">
        <f t="shared" si="43"/>
        <v>0</v>
      </c>
      <c r="I104" s="23">
        <f t="shared" si="43"/>
        <v>0</v>
      </c>
      <c r="J104" s="23">
        <f t="shared" si="43"/>
        <v>0</v>
      </c>
      <c r="K104" s="23">
        <f t="shared" si="43"/>
        <v>0</v>
      </c>
      <c r="L104" s="41">
        <f t="shared" si="43"/>
        <v>0</v>
      </c>
      <c r="M104" s="23">
        <f>SUM(M105,M106)</f>
        <v>0</v>
      </c>
      <c r="N104" s="23">
        <f>SUM(N105,N106)</f>
        <v>0</v>
      </c>
      <c r="O104" s="41">
        <f>SUM(O105,O106)</f>
        <v>0</v>
      </c>
    </row>
    <row r="105" spans="1:15" s="4" customFormat="1" ht="15.75" customHeight="1" hidden="1">
      <c r="A105" s="61" t="s">
        <v>47</v>
      </c>
      <c r="B105" s="55">
        <v>310</v>
      </c>
      <c r="C105" s="15" t="s">
        <v>13</v>
      </c>
      <c r="D105" s="26"/>
      <c r="E105" s="26"/>
      <c r="F105" s="26">
        <f>SUM(G105:L105)</f>
        <v>0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44">
        <v>0</v>
      </c>
      <c r="M105" s="26">
        <v>0</v>
      </c>
      <c r="N105" s="26">
        <v>0</v>
      </c>
      <c r="O105" s="44">
        <v>0</v>
      </c>
    </row>
    <row r="106" spans="1:15" s="4" customFormat="1" ht="15" customHeight="1" hidden="1">
      <c r="A106" s="61" t="s">
        <v>47</v>
      </c>
      <c r="B106" s="55">
        <v>340</v>
      </c>
      <c r="C106" s="15" t="s">
        <v>14</v>
      </c>
      <c r="D106" s="26"/>
      <c r="E106" s="26"/>
      <c r="F106" s="26"/>
      <c r="G106" s="26"/>
      <c r="H106" s="26"/>
      <c r="I106" s="26"/>
      <c r="J106" s="26"/>
      <c r="K106" s="26"/>
      <c r="L106" s="44"/>
      <c r="M106" s="26"/>
      <c r="N106" s="26"/>
      <c r="O106" s="44"/>
    </row>
    <row r="107" spans="1:15" s="7" customFormat="1" ht="35.25" customHeight="1">
      <c r="A107" s="32"/>
      <c r="B107" s="79" t="s">
        <v>71</v>
      </c>
      <c r="C107" s="79"/>
      <c r="D107" s="25">
        <f>SUM(D108,D112,D111)</f>
        <v>21</v>
      </c>
      <c r="E107" s="25">
        <f aca="true" t="shared" si="44" ref="E107:L107">SUM(E108,E112,E111)</f>
        <v>223.7</v>
      </c>
      <c r="F107" s="25">
        <f t="shared" si="44"/>
        <v>3</v>
      </c>
      <c r="G107" s="25">
        <f t="shared" si="44"/>
        <v>1</v>
      </c>
      <c r="H107" s="25">
        <f t="shared" si="44"/>
        <v>1</v>
      </c>
      <c r="I107" s="25">
        <f t="shared" si="44"/>
        <v>1</v>
      </c>
      <c r="J107" s="25">
        <f t="shared" si="44"/>
        <v>0</v>
      </c>
      <c r="K107" s="25">
        <f t="shared" si="44"/>
        <v>0</v>
      </c>
      <c r="L107" s="43">
        <f t="shared" si="44"/>
        <v>0</v>
      </c>
      <c r="M107" s="25">
        <f>SUM(M108,M112,M111)</f>
        <v>0</v>
      </c>
      <c r="N107" s="25">
        <f>SUM(N108,N112,N111)</f>
        <v>0</v>
      </c>
      <c r="O107" s="43">
        <f>SUM(O108,O112,O111)</f>
        <v>3</v>
      </c>
    </row>
    <row r="108" spans="1:15" s="11" customFormat="1" ht="18.75">
      <c r="A108" s="60" t="s">
        <v>45</v>
      </c>
      <c r="B108" s="53">
        <v>220</v>
      </c>
      <c r="C108" s="16" t="s">
        <v>4</v>
      </c>
      <c r="D108" s="23">
        <f aca="true" t="shared" si="45" ref="D108:L108">SUM(D109,D110)</f>
        <v>21</v>
      </c>
      <c r="E108" s="23">
        <f t="shared" si="45"/>
        <v>152.7</v>
      </c>
      <c r="F108" s="23">
        <f t="shared" si="45"/>
        <v>1</v>
      </c>
      <c r="G108" s="23">
        <f t="shared" si="45"/>
        <v>0</v>
      </c>
      <c r="H108" s="23">
        <f t="shared" si="45"/>
        <v>0</v>
      </c>
      <c r="I108" s="23">
        <f t="shared" si="45"/>
        <v>1</v>
      </c>
      <c r="J108" s="23">
        <f t="shared" si="45"/>
        <v>0</v>
      </c>
      <c r="K108" s="23">
        <f t="shared" si="45"/>
        <v>0</v>
      </c>
      <c r="L108" s="41">
        <f t="shared" si="45"/>
        <v>0</v>
      </c>
      <c r="M108" s="23">
        <f>SUM(M109,M110)</f>
        <v>0</v>
      </c>
      <c r="N108" s="23">
        <f>SUM(N109,N110)</f>
        <v>0</v>
      </c>
      <c r="O108" s="41">
        <f>SUM(O109,O110)</f>
        <v>1</v>
      </c>
    </row>
    <row r="109" spans="1:15" s="12" customFormat="1" ht="15.75" hidden="1">
      <c r="A109" s="61" t="s">
        <v>45</v>
      </c>
      <c r="B109" s="55">
        <v>225</v>
      </c>
      <c r="C109" s="15" t="s">
        <v>9</v>
      </c>
      <c r="D109" s="26"/>
      <c r="E109" s="26"/>
      <c r="F109" s="26">
        <f>SUM(G109:L109)</f>
        <v>0</v>
      </c>
      <c r="G109" s="26"/>
      <c r="H109" s="26"/>
      <c r="I109" s="26"/>
      <c r="J109" s="26"/>
      <c r="K109" s="26"/>
      <c r="L109" s="44"/>
      <c r="M109" s="26"/>
      <c r="N109" s="26"/>
      <c r="O109" s="44"/>
    </row>
    <row r="110" spans="1:15" s="12" customFormat="1" ht="18" customHeight="1">
      <c r="A110" s="61" t="s">
        <v>45</v>
      </c>
      <c r="B110" s="55">
        <v>226</v>
      </c>
      <c r="C110" s="15" t="s">
        <v>10</v>
      </c>
      <c r="D110" s="26">
        <v>21</v>
      </c>
      <c r="E110" s="26">
        <v>152.7</v>
      </c>
      <c r="F110" s="26">
        <f>SUM(G110:L110)</f>
        <v>1</v>
      </c>
      <c r="G110" s="26"/>
      <c r="H110" s="26"/>
      <c r="I110" s="26">
        <v>1</v>
      </c>
      <c r="J110" s="26"/>
      <c r="K110" s="26"/>
      <c r="L110" s="44"/>
      <c r="M110" s="26"/>
      <c r="N110" s="26"/>
      <c r="O110" s="44">
        <f>F110+M110</f>
        <v>1</v>
      </c>
    </row>
    <row r="111" spans="1:15" s="12" customFormat="1" ht="18" customHeight="1">
      <c r="A111" s="61" t="s">
        <v>45</v>
      </c>
      <c r="B111" s="55">
        <v>290</v>
      </c>
      <c r="C111" s="15" t="s">
        <v>11</v>
      </c>
      <c r="D111" s="26">
        <v>0</v>
      </c>
      <c r="E111" s="26">
        <v>50</v>
      </c>
      <c r="F111" s="26">
        <f>SUM(G111:L111)</f>
        <v>1</v>
      </c>
      <c r="G111" s="26">
        <v>1</v>
      </c>
      <c r="H111" s="26"/>
      <c r="I111" s="26"/>
      <c r="J111" s="26"/>
      <c r="K111" s="26"/>
      <c r="L111" s="44"/>
      <c r="M111" s="26"/>
      <c r="N111" s="26"/>
      <c r="O111" s="44">
        <f>F111+M111</f>
        <v>1</v>
      </c>
    </row>
    <row r="112" spans="1:15" s="12" customFormat="1" ht="14.25" customHeight="1">
      <c r="A112" s="60" t="s">
        <v>45</v>
      </c>
      <c r="B112" s="53">
        <v>300</v>
      </c>
      <c r="C112" s="16" t="s">
        <v>12</v>
      </c>
      <c r="D112" s="23">
        <f aca="true" t="shared" si="46" ref="D112:L112">SUM(D113,D114)</f>
        <v>0</v>
      </c>
      <c r="E112" s="23">
        <f t="shared" si="46"/>
        <v>21</v>
      </c>
      <c r="F112" s="23">
        <f t="shared" si="46"/>
        <v>1</v>
      </c>
      <c r="G112" s="23">
        <f t="shared" si="46"/>
        <v>0</v>
      </c>
      <c r="H112" s="23">
        <f t="shared" si="46"/>
        <v>1</v>
      </c>
      <c r="I112" s="23">
        <f t="shared" si="46"/>
        <v>0</v>
      </c>
      <c r="J112" s="23">
        <f t="shared" si="46"/>
        <v>0</v>
      </c>
      <c r="K112" s="23">
        <f t="shared" si="46"/>
        <v>0</v>
      </c>
      <c r="L112" s="41">
        <f t="shared" si="46"/>
        <v>0</v>
      </c>
      <c r="M112" s="23">
        <f>SUM(M113,M114)</f>
        <v>0</v>
      </c>
      <c r="N112" s="23">
        <f>SUM(N113,N114)</f>
        <v>0</v>
      </c>
      <c r="O112" s="41">
        <f>SUM(O113,O114)</f>
        <v>1</v>
      </c>
    </row>
    <row r="113" spans="1:15" s="12" customFormat="1" ht="14.25" customHeight="1">
      <c r="A113" s="61" t="s">
        <v>45</v>
      </c>
      <c r="B113" s="55">
        <v>310</v>
      </c>
      <c r="C113" s="15" t="s">
        <v>13</v>
      </c>
      <c r="D113" s="26"/>
      <c r="E113" s="26">
        <v>21</v>
      </c>
      <c r="F113" s="26">
        <f>SUM(G113:L113)</f>
        <v>1</v>
      </c>
      <c r="G113" s="26"/>
      <c r="H113" s="26">
        <v>1</v>
      </c>
      <c r="I113" s="26"/>
      <c r="J113" s="26"/>
      <c r="K113" s="26"/>
      <c r="L113" s="44"/>
      <c r="M113" s="26"/>
      <c r="N113" s="26"/>
      <c r="O113" s="44">
        <f>F113+M113</f>
        <v>1</v>
      </c>
    </row>
    <row r="114" spans="1:15" s="12" customFormat="1" ht="14.25" customHeight="1">
      <c r="A114" s="61" t="s">
        <v>45</v>
      </c>
      <c r="B114" s="55">
        <v>340</v>
      </c>
      <c r="C114" s="15" t="s">
        <v>14</v>
      </c>
      <c r="D114" s="26"/>
      <c r="E114" s="26"/>
      <c r="F114" s="26">
        <f>SUM(G114:L114)</f>
        <v>0</v>
      </c>
      <c r="G114" s="26"/>
      <c r="H114" s="26"/>
      <c r="I114" s="26"/>
      <c r="J114" s="26"/>
      <c r="K114" s="26"/>
      <c r="L114" s="44"/>
      <c r="M114" s="26"/>
      <c r="N114" s="26"/>
      <c r="O114" s="44">
        <f>F114+M114</f>
        <v>0</v>
      </c>
    </row>
    <row r="115" spans="1:15" s="12" customFormat="1" ht="15.75" customHeight="1">
      <c r="A115" s="80" t="s">
        <v>44</v>
      </c>
      <c r="B115" s="81"/>
      <c r="C115" s="81"/>
      <c r="D115" s="25">
        <f aca="true" t="shared" si="47" ref="D115:L115">SUM(D100,D107)</f>
        <v>21</v>
      </c>
      <c r="E115" s="25">
        <f t="shared" si="47"/>
        <v>223.7</v>
      </c>
      <c r="F115" s="25">
        <f t="shared" si="47"/>
        <v>3</v>
      </c>
      <c r="G115" s="25">
        <f t="shared" si="47"/>
        <v>1</v>
      </c>
      <c r="H115" s="25">
        <f t="shared" si="47"/>
        <v>1</v>
      </c>
      <c r="I115" s="25">
        <f t="shared" si="47"/>
        <v>1</v>
      </c>
      <c r="J115" s="25">
        <f t="shared" si="47"/>
        <v>0</v>
      </c>
      <c r="K115" s="25">
        <f t="shared" si="47"/>
        <v>0</v>
      </c>
      <c r="L115" s="43">
        <f t="shared" si="47"/>
        <v>0</v>
      </c>
      <c r="M115" s="25">
        <f>SUM(M100,M107)</f>
        <v>0</v>
      </c>
      <c r="N115" s="25">
        <f>SUM(N100,N107)</f>
        <v>0</v>
      </c>
      <c r="O115" s="43">
        <f>SUM(O100,O107)</f>
        <v>3</v>
      </c>
    </row>
    <row r="116" spans="1:15" s="12" customFormat="1" ht="18" customHeight="1">
      <c r="A116" s="85" t="s">
        <v>72</v>
      </c>
      <c r="B116" s="86"/>
      <c r="C116" s="86"/>
      <c r="D116" s="30"/>
      <c r="E116" s="30"/>
      <c r="F116" s="30"/>
      <c r="G116" s="30"/>
      <c r="H116" s="30"/>
      <c r="I116" s="30"/>
      <c r="J116" s="30"/>
      <c r="K116" s="30"/>
      <c r="L116" s="48"/>
      <c r="M116" s="30"/>
      <c r="N116" s="30"/>
      <c r="O116" s="48"/>
    </row>
    <row r="117" spans="1:15" s="12" customFormat="1" ht="18" customHeight="1" hidden="1">
      <c r="A117" s="32"/>
      <c r="B117" s="79" t="s">
        <v>73</v>
      </c>
      <c r="C117" s="79"/>
      <c r="D117" s="25">
        <f aca="true" t="shared" si="48" ref="D117:L117">SUM(D118,D119,D120)</f>
        <v>0</v>
      </c>
      <c r="E117" s="25">
        <f t="shared" si="48"/>
        <v>0</v>
      </c>
      <c r="F117" s="25">
        <f t="shared" si="48"/>
        <v>0</v>
      </c>
      <c r="G117" s="25">
        <f t="shared" si="48"/>
        <v>0</v>
      </c>
      <c r="H117" s="25">
        <f t="shared" si="48"/>
        <v>0</v>
      </c>
      <c r="I117" s="25">
        <f t="shared" si="48"/>
        <v>0</v>
      </c>
      <c r="J117" s="25">
        <f t="shared" si="48"/>
        <v>0</v>
      </c>
      <c r="K117" s="25">
        <f t="shared" si="48"/>
        <v>0</v>
      </c>
      <c r="L117" s="43">
        <f t="shared" si="48"/>
        <v>0</v>
      </c>
      <c r="M117" s="25">
        <f>SUM(M118,M119,M120)</f>
        <v>0</v>
      </c>
      <c r="N117" s="25">
        <f>SUM(N118,N119,N120)</f>
        <v>0</v>
      </c>
      <c r="O117" s="43">
        <f>SUM(O118,O119,O120)</f>
        <v>0</v>
      </c>
    </row>
    <row r="118" spans="1:15" s="12" customFormat="1" ht="18" customHeight="1" hidden="1">
      <c r="A118" s="66" t="s">
        <v>61</v>
      </c>
      <c r="B118" s="55">
        <v>211</v>
      </c>
      <c r="C118" s="15" t="s">
        <v>1</v>
      </c>
      <c r="D118" s="31"/>
      <c r="E118" s="31"/>
      <c r="F118" s="31"/>
      <c r="G118" s="31"/>
      <c r="H118" s="31"/>
      <c r="I118" s="31"/>
      <c r="J118" s="31"/>
      <c r="K118" s="31"/>
      <c r="L118" s="49"/>
      <c r="M118" s="31"/>
      <c r="N118" s="31"/>
      <c r="O118" s="49"/>
    </row>
    <row r="119" spans="1:15" s="13" customFormat="1" ht="15" customHeight="1" hidden="1">
      <c r="A119" s="66" t="s">
        <v>61</v>
      </c>
      <c r="B119" s="55">
        <v>213</v>
      </c>
      <c r="C119" s="15" t="s">
        <v>3</v>
      </c>
      <c r="D119" s="31"/>
      <c r="E119" s="31"/>
      <c r="F119" s="31"/>
      <c r="G119" s="31"/>
      <c r="H119" s="31"/>
      <c r="I119" s="31"/>
      <c r="J119" s="31"/>
      <c r="K119" s="31"/>
      <c r="L119" s="49"/>
      <c r="M119" s="31"/>
      <c r="N119" s="31"/>
      <c r="O119" s="49"/>
    </row>
    <row r="120" spans="1:15" s="11" customFormat="1" ht="18.75" customHeight="1" hidden="1">
      <c r="A120" s="66" t="s">
        <v>61</v>
      </c>
      <c r="B120" s="55">
        <v>340</v>
      </c>
      <c r="C120" s="15" t="s">
        <v>14</v>
      </c>
      <c r="D120" s="31"/>
      <c r="E120" s="31"/>
      <c r="F120" s="31"/>
      <c r="G120" s="31"/>
      <c r="H120" s="31"/>
      <c r="I120" s="31"/>
      <c r="J120" s="31"/>
      <c r="K120" s="31"/>
      <c r="L120" s="49"/>
      <c r="M120" s="31"/>
      <c r="N120" s="31"/>
      <c r="O120" s="49"/>
    </row>
    <row r="121" spans="1:15" s="12" customFormat="1" ht="15.75" customHeight="1" hidden="1">
      <c r="A121" s="32"/>
      <c r="B121" s="79" t="s">
        <v>74</v>
      </c>
      <c r="C121" s="79"/>
      <c r="D121" s="25">
        <f aca="true" t="shared" si="49" ref="D121:O121">SUM(D122)</f>
        <v>0</v>
      </c>
      <c r="E121" s="25">
        <f t="shared" si="49"/>
        <v>0</v>
      </c>
      <c r="F121" s="25">
        <f t="shared" si="49"/>
        <v>0</v>
      </c>
      <c r="G121" s="25">
        <f t="shared" si="49"/>
        <v>0</v>
      </c>
      <c r="H121" s="25">
        <f t="shared" si="49"/>
        <v>0</v>
      </c>
      <c r="I121" s="25">
        <f t="shared" si="49"/>
        <v>0</v>
      </c>
      <c r="J121" s="25">
        <f t="shared" si="49"/>
        <v>0</v>
      </c>
      <c r="K121" s="25">
        <f t="shared" si="49"/>
        <v>0</v>
      </c>
      <c r="L121" s="43">
        <f t="shared" si="49"/>
        <v>0</v>
      </c>
      <c r="M121" s="25">
        <f t="shared" si="49"/>
        <v>0</v>
      </c>
      <c r="N121" s="25">
        <f t="shared" si="49"/>
        <v>0</v>
      </c>
      <c r="O121" s="43">
        <f t="shared" si="49"/>
        <v>0</v>
      </c>
    </row>
    <row r="122" spans="1:15" s="12" customFormat="1" ht="15.75" customHeight="1" hidden="1">
      <c r="A122" s="66" t="s">
        <v>75</v>
      </c>
      <c r="B122" s="55">
        <v>224</v>
      </c>
      <c r="C122" s="15" t="s">
        <v>8</v>
      </c>
      <c r="D122" s="31"/>
      <c r="E122" s="31"/>
      <c r="F122" s="31"/>
      <c r="G122" s="31"/>
      <c r="H122" s="31"/>
      <c r="I122" s="31"/>
      <c r="J122" s="31"/>
      <c r="K122" s="31"/>
      <c r="L122" s="49"/>
      <c r="M122" s="31"/>
      <c r="N122" s="31"/>
      <c r="O122" s="49"/>
    </row>
    <row r="123" spans="1:15" s="12" customFormat="1" ht="15.75">
      <c r="A123" s="32"/>
      <c r="B123" s="79" t="s">
        <v>76</v>
      </c>
      <c r="C123" s="79"/>
      <c r="D123" s="25">
        <f aca="true" t="shared" si="50" ref="D123:L123">SUM(D124:D134)</f>
        <v>573</v>
      </c>
      <c r="E123" s="25">
        <f t="shared" si="50"/>
        <v>706.4</v>
      </c>
      <c r="F123" s="25">
        <f t="shared" si="50"/>
        <v>265.4</v>
      </c>
      <c r="G123" s="25">
        <f t="shared" si="50"/>
        <v>254.4</v>
      </c>
      <c r="H123" s="25">
        <f t="shared" si="50"/>
        <v>10</v>
      </c>
      <c r="I123" s="25">
        <f t="shared" si="50"/>
        <v>1</v>
      </c>
      <c r="J123" s="25">
        <f t="shared" si="50"/>
        <v>0</v>
      </c>
      <c r="K123" s="25">
        <f t="shared" si="50"/>
        <v>0</v>
      </c>
      <c r="L123" s="43">
        <f t="shared" si="50"/>
        <v>0</v>
      </c>
      <c r="M123" s="25">
        <f>SUM(M124:M134)</f>
        <v>0</v>
      </c>
      <c r="N123" s="25">
        <f>SUM(N124:N134)</f>
        <v>0</v>
      </c>
      <c r="O123" s="43">
        <f>SUM(O124:O134)</f>
        <v>265.4</v>
      </c>
    </row>
    <row r="124" spans="1:15" s="12" customFormat="1" ht="15.75">
      <c r="A124" s="66" t="s">
        <v>62</v>
      </c>
      <c r="B124" s="55">
        <v>225</v>
      </c>
      <c r="C124" s="15" t="s">
        <v>77</v>
      </c>
      <c r="D124" s="31">
        <v>17</v>
      </c>
      <c r="E124" s="31"/>
      <c r="F124" s="26">
        <f>SUM(G124:L124)</f>
        <v>0</v>
      </c>
      <c r="G124" s="31"/>
      <c r="H124" s="31"/>
      <c r="I124" s="31"/>
      <c r="J124" s="31"/>
      <c r="K124" s="31"/>
      <c r="L124" s="49"/>
      <c r="M124" s="31"/>
      <c r="N124" s="31"/>
      <c r="O124" s="44">
        <f aca="true" t="shared" si="51" ref="O124:O134">F124+M124</f>
        <v>0</v>
      </c>
    </row>
    <row r="125" spans="1:15" s="12" customFormat="1" ht="15.75">
      <c r="A125" s="66" t="s">
        <v>62</v>
      </c>
      <c r="B125" s="55">
        <v>225</v>
      </c>
      <c r="C125" s="15" t="s">
        <v>9</v>
      </c>
      <c r="D125" s="31">
        <v>41</v>
      </c>
      <c r="E125" s="31">
        <v>606.4</v>
      </c>
      <c r="F125" s="26">
        <f>SUM(G125:L125)</f>
        <v>264.4</v>
      </c>
      <c r="G125" s="31">
        <v>254.4</v>
      </c>
      <c r="H125" s="31">
        <v>10</v>
      </c>
      <c r="I125" s="31"/>
      <c r="J125" s="31"/>
      <c r="K125" s="31"/>
      <c r="L125" s="49"/>
      <c r="M125" s="31"/>
      <c r="N125" s="31"/>
      <c r="O125" s="44">
        <f t="shared" si="51"/>
        <v>264.4</v>
      </c>
    </row>
    <row r="126" spans="1:15" s="12" customFormat="1" ht="15.75">
      <c r="A126" s="66" t="s">
        <v>62</v>
      </c>
      <c r="B126" s="55">
        <v>225</v>
      </c>
      <c r="C126" s="15" t="s">
        <v>79</v>
      </c>
      <c r="D126" s="31">
        <v>515</v>
      </c>
      <c r="E126" s="31"/>
      <c r="F126" s="26">
        <f>SUM(G126:L126)</f>
        <v>0</v>
      </c>
      <c r="G126" s="31"/>
      <c r="H126" s="31"/>
      <c r="I126" s="31"/>
      <c r="J126" s="31"/>
      <c r="K126" s="31"/>
      <c r="L126" s="49"/>
      <c r="M126" s="31"/>
      <c r="N126" s="31"/>
      <c r="O126" s="44">
        <f t="shared" si="51"/>
        <v>0</v>
      </c>
    </row>
    <row r="127" spans="1:15" s="12" customFormat="1" ht="15.75" customHeight="1" hidden="1">
      <c r="A127" s="66" t="s">
        <v>62</v>
      </c>
      <c r="B127" s="55">
        <v>226</v>
      </c>
      <c r="C127" s="15" t="s">
        <v>78</v>
      </c>
      <c r="D127" s="31"/>
      <c r="E127" s="31"/>
      <c r="F127" s="31"/>
      <c r="G127" s="31"/>
      <c r="H127" s="31"/>
      <c r="I127" s="31"/>
      <c r="J127" s="31"/>
      <c r="K127" s="31"/>
      <c r="L127" s="49"/>
      <c r="M127" s="31"/>
      <c r="N127" s="31"/>
      <c r="O127" s="44">
        <f t="shared" si="51"/>
        <v>0</v>
      </c>
    </row>
    <row r="128" spans="1:15" s="12" customFormat="1" ht="15.75" customHeight="1" hidden="1">
      <c r="A128" s="66" t="s">
        <v>62</v>
      </c>
      <c r="B128" s="55">
        <v>226</v>
      </c>
      <c r="C128" s="15" t="s">
        <v>77</v>
      </c>
      <c r="D128" s="31"/>
      <c r="E128" s="31"/>
      <c r="F128" s="31"/>
      <c r="G128" s="31"/>
      <c r="H128" s="31"/>
      <c r="I128" s="31"/>
      <c r="J128" s="31"/>
      <c r="K128" s="31"/>
      <c r="L128" s="49"/>
      <c r="M128" s="31"/>
      <c r="N128" s="31"/>
      <c r="O128" s="44">
        <f t="shared" si="51"/>
        <v>0</v>
      </c>
    </row>
    <row r="129" spans="1:15" s="12" customFormat="1" ht="15.75" customHeight="1" hidden="1">
      <c r="A129" s="66" t="s">
        <v>62</v>
      </c>
      <c r="B129" s="55">
        <v>290</v>
      </c>
      <c r="C129" s="15" t="s">
        <v>77</v>
      </c>
      <c r="D129" s="31"/>
      <c r="E129" s="31"/>
      <c r="F129" s="31"/>
      <c r="G129" s="31"/>
      <c r="H129" s="31"/>
      <c r="I129" s="31"/>
      <c r="J129" s="31"/>
      <c r="K129" s="31"/>
      <c r="L129" s="49"/>
      <c r="M129" s="31"/>
      <c r="N129" s="31"/>
      <c r="O129" s="44">
        <f t="shared" si="51"/>
        <v>0</v>
      </c>
    </row>
    <row r="130" spans="1:15" s="13" customFormat="1" ht="18.75" customHeight="1" hidden="1">
      <c r="A130" s="66" t="s">
        <v>62</v>
      </c>
      <c r="B130" s="55">
        <v>290</v>
      </c>
      <c r="C130" s="15" t="s">
        <v>79</v>
      </c>
      <c r="D130" s="31"/>
      <c r="E130" s="31"/>
      <c r="F130" s="31"/>
      <c r="G130" s="31"/>
      <c r="H130" s="31"/>
      <c r="I130" s="31"/>
      <c r="J130" s="31"/>
      <c r="K130" s="31"/>
      <c r="L130" s="49"/>
      <c r="M130" s="31"/>
      <c r="N130" s="31"/>
      <c r="O130" s="44">
        <f t="shared" si="51"/>
        <v>0</v>
      </c>
    </row>
    <row r="131" spans="1:15" ht="19.5" customHeight="1" hidden="1">
      <c r="A131" s="66" t="s">
        <v>62</v>
      </c>
      <c r="B131" s="55">
        <v>310</v>
      </c>
      <c r="C131" s="15" t="s">
        <v>78</v>
      </c>
      <c r="D131" s="31"/>
      <c r="E131" s="31"/>
      <c r="F131" s="31"/>
      <c r="G131" s="31"/>
      <c r="H131" s="31"/>
      <c r="I131" s="31"/>
      <c r="J131" s="31"/>
      <c r="K131" s="31"/>
      <c r="L131" s="49"/>
      <c r="M131" s="31"/>
      <c r="N131" s="31"/>
      <c r="O131" s="44">
        <f t="shared" si="51"/>
        <v>0</v>
      </c>
    </row>
    <row r="132" spans="1:15" s="14" customFormat="1" ht="16.5" customHeight="1" hidden="1">
      <c r="A132" s="66" t="s">
        <v>62</v>
      </c>
      <c r="B132" s="55">
        <v>310</v>
      </c>
      <c r="C132" s="15" t="s">
        <v>79</v>
      </c>
      <c r="D132" s="31"/>
      <c r="E132" s="31"/>
      <c r="F132" s="31"/>
      <c r="G132" s="31"/>
      <c r="H132" s="31"/>
      <c r="I132" s="31"/>
      <c r="J132" s="31"/>
      <c r="K132" s="31"/>
      <c r="L132" s="49"/>
      <c r="M132" s="31"/>
      <c r="N132" s="31"/>
      <c r="O132" s="44">
        <f t="shared" si="51"/>
        <v>0</v>
      </c>
    </row>
    <row r="133" spans="1:15" s="14" customFormat="1" ht="16.5" customHeight="1" hidden="1">
      <c r="A133" s="66" t="s">
        <v>62</v>
      </c>
      <c r="B133" s="55">
        <v>340</v>
      </c>
      <c r="C133" s="15" t="s">
        <v>77</v>
      </c>
      <c r="D133" s="31"/>
      <c r="E133" s="31"/>
      <c r="F133" s="31"/>
      <c r="G133" s="31"/>
      <c r="H133" s="31"/>
      <c r="I133" s="31"/>
      <c r="J133" s="31"/>
      <c r="K133" s="31"/>
      <c r="L133" s="49"/>
      <c r="M133" s="31"/>
      <c r="N133" s="31"/>
      <c r="O133" s="44">
        <f t="shared" si="51"/>
        <v>0</v>
      </c>
    </row>
    <row r="134" spans="1:15" s="14" customFormat="1" ht="15.75">
      <c r="A134" s="66" t="s">
        <v>62</v>
      </c>
      <c r="B134" s="55">
        <v>340</v>
      </c>
      <c r="C134" s="15" t="s">
        <v>14</v>
      </c>
      <c r="D134" s="31">
        <v>0</v>
      </c>
      <c r="E134" s="31">
        <v>100</v>
      </c>
      <c r="F134" s="26">
        <f>SUM(G134:L134)</f>
        <v>1</v>
      </c>
      <c r="G134" s="31"/>
      <c r="H134" s="31"/>
      <c r="I134" s="31">
        <v>1</v>
      </c>
      <c r="J134" s="31"/>
      <c r="K134" s="31"/>
      <c r="L134" s="49"/>
      <c r="M134" s="31"/>
      <c r="N134" s="31"/>
      <c r="O134" s="44">
        <f t="shared" si="51"/>
        <v>1</v>
      </c>
    </row>
    <row r="135" spans="1:15" s="14" customFormat="1" ht="32.25" customHeight="1">
      <c r="A135" s="32"/>
      <c r="B135" s="79" t="s">
        <v>80</v>
      </c>
      <c r="C135" s="79"/>
      <c r="D135" s="25">
        <f aca="true" t="shared" si="52" ref="D135:L135">SUM(D136,D137)</f>
        <v>100</v>
      </c>
      <c r="E135" s="25">
        <f t="shared" si="52"/>
        <v>0</v>
      </c>
      <c r="F135" s="25">
        <f t="shared" si="52"/>
        <v>0</v>
      </c>
      <c r="G135" s="25">
        <f t="shared" si="52"/>
        <v>0</v>
      </c>
      <c r="H135" s="25">
        <f t="shared" si="52"/>
        <v>0</v>
      </c>
      <c r="I135" s="25">
        <f t="shared" si="52"/>
        <v>0</v>
      </c>
      <c r="J135" s="25">
        <f t="shared" si="52"/>
        <v>0</v>
      </c>
      <c r="K135" s="25">
        <f t="shared" si="52"/>
        <v>0</v>
      </c>
      <c r="L135" s="43">
        <f t="shared" si="52"/>
        <v>0</v>
      </c>
      <c r="M135" s="25">
        <f>SUM(M136,M137)</f>
        <v>0</v>
      </c>
      <c r="N135" s="25">
        <f>SUM(N136,N137)</f>
        <v>0</v>
      </c>
      <c r="O135" s="43">
        <f>SUM(O136,O137)</f>
        <v>0</v>
      </c>
    </row>
    <row r="136" spans="1:15" s="14" customFormat="1" ht="16.5" customHeight="1">
      <c r="A136" s="66" t="s">
        <v>42</v>
      </c>
      <c r="B136" s="55">
        <v>226</v>
      </c>
      <c r="C136" s="15" t="s">
        <v>81</v>
      </c>
      <c r="D136" s="26">
        <v>100</v>
      </c>
      <c r="E136" s="26"/>
      <c r="F136" s="26">
        <f>SUM(G136:L136)</f>
        <v>0</v>
      </c>
      <c r="G136" s="26"/>
      <c r="H136" s="26"/>
      <c r="I136" s="26"/>
      <c r="J136" s="26"/>
      <c r="K136" s="26"/>
      <c r="L136" s="44"/>
      <c r="M136" s="26"/>
      <c r="N136" s="26"/>
      <c r="O136" s="44">
        <f>F136+M136</f>
        <v>0</v>
      </c>
    </row>
    <row r="137" spans="1:15" s="14" customFormat="1" ht="16.5" customHeight="1" hidden="1">
      <c r="A137" s="66" t="s">
        <v>42</v>
      </c>
      <c r="B137" s="55">
        <v>226</v>
      </c>
      <c r="C137" s="15" t="s">
        <v>82</v>
      </c>
      <c r="D137" s="31"/>
      <c r="E137" s="31"/>
      <c r="F137" s="31"/>
      <c r="G137" s="31"/>
      <c r="H137" s="31"/>
      <c r="I137" s="31"/>
      <c r="J137" s="31"/>
      <c r="K137" s="31"/>
      <c r="L137" s="49"/>
      <c r="M137" s="31"/>
      <c r="N137" s="31"/>
      <c r="O137" s="49"/>
    </row>
    <row r="138" spans="1:15" s="14" customFormat="1" ht="16.5" customHeight="1" hidden="1">
      <c r="A138" s="66" t="s">
        <v>42</v>
      </c>
      <c r="B138" s="55">
        <v>251</v>
      </c>
      <c r="C138" s="15" t="s">
        <v>83</v>
      </c>
      <c r="D138" s="31"/>
      <c r="E138" s="31"/>
      <c r="F138" s="31"/>
      <c r="G138" s="31"/>
      <c r="H138" s="31"/>
      <c r="I138" s="31"/>
      <c r="J138" s="31"/>
      <c r="K138" s="31"/>
      <c r="L138" s="49"/>
      <c r="M138" s="31"/>
      <c r="N138" s="31"/>
      <c r="O138" s="49"/>
    </row>
    <row r="139" spans="1:15" s="14" customFormat="1" ht="16.5" customHeight="1">
      <c r="A139" s="80" t="s">
        <v>43</v>
      </c>
      <c r="B139" s="81"/>
      <c r="C139" s="81"/>
      <c r="D139" s="25">
        <f aca="true" t="shared" si="53" ref="D139:L139">SUM(D135,D117,D121,D123)</f>
        <v>673</v>
      </c>
      <c r="E139" s="25">
        <f t="shared" si="53"/>
        <v>706.4</v>
      </c>
      <c r="F139" s="25">
        <f t="shared" si="53"/>
        <v>265.4</v>
      </c>
      <c r="G139" s="25">
        <f t="shared" si="53"/>
        <v>254.4</v>
      </c>
      <c r="H139" s="25">
        <f t="shared" si="53"/>
        <v>10</v>
      </c>
      <c r="I139" s="25">
        <f t="shared" si="53"/>
        <v>1</v>
      </c>
      <c r="J139" s="25">
        <f t="shared" si="53"/>
        <v>0</v>
      </c>
      <c r="K139" s="25">
        <f t="shared" si="53"/>
        <v>0</v>
      </c>
      <c r="L139" s="43">
        <f t="shared" si="53"/>
        <v>0</v>
      </c>
      <c r="M139" s="25">
        <f>SUM(M135,M117,M121,M123)</f>
        <v>0</v>
      </c>
      <c r="N139" s="25">
        <f>SUM(N135,N117,N121,N123)</f>
        <v>0</v>
      </c>
      <c r="O139" s="43">
        <f>SUM(O135,O117,O121,O123)</f>
        <v>265.4</v>
      </c>
    </row>
    <row r="140" spans="1:15" s="14" customFormat="1" ht="16.5" customHeight="1">
      <c r="A140" s="74" t="s">
        <v>84</v>
      </c>
      <c r="B140" s="75"/>
      <c r="C140" s="76"/>
      <c r="D140" s="30"/>
      <c r="E140" s="30"/>
      <c r="F140" s="30"/>
      <c r="G140" s="30"/>
      <c r="H140" s="30"/>
      <c r="I140" s="30"/>
      <c r="J140" s="30"/>
      <c r="K140" s="30"/>
      <c r="L140" s="48"/>
      <c r="M140" s="30"/>
      <c r="N140" s="30"/>
      <c r="O140" s="48"/>
    </row>
    <row r="141" spans="1:15" s="14" customFormat="1" ht="16.5" customHeight="1" hidden="1">
      <c r="A141" s="32"/>
      <c r="B141" s="79" t="s">
        <v>55</v>
      </c>
      <c r="C141" s="79"/>
      <c r="D141" s="25">
        <f aca="true" t="shared" si="54" ref="D141:L141">SUM(D142:D158)</f>
        <v>0</v>
      </c>
      <c r="E141" s="25">
        <f t="shared" si="54"/>
        <v>0</v>
      </c>
      <c r="F141" s="25">
        <f t="shared" si="54"/>
        <v>0</v>
      </c>
      <c r="G141" s="25">
        <f t="shared" si="54"/>
        <v>0</v>
      </c>
      <c r="H141" s="25">
        <f t="shared" si="54"/>
        <v>0</v>
      </c>
      <c r="I141" s="25">
        <f t="shared" si="54"/>
        <v>0</v>
      </c>
      <c r="J141" s="25">
        <f t="shared" si="54"/>
        <v>0</v>
      </c>
      <c r="K141" s="25">
        <f t="shared" si="54"/>
        <v>0</v>
      </c>
      <c r="L141" s="43">
        <f t="shared" si="54"/>
        <v>0</v>
      </c>
      <c r="M141" s="25">
        <f>SUM(M142:M158)</f>
        <v>0</v>
      </c>
      <c r="N141" s="25">
        <f>SUM(N142:N158)</f>
        <v>0</v>
      </c>
      <c r="O141" s="43">
        <f>SUM(O142:O158)</f>
        <v>0</v>
      </c>
    </row>
    <row r="142" spans="1:15" s="14" customFormat="1" ht="16.5" customHeight="1" hidden="1">
      <c r="A142" s="61" t="s">
        <v>54</v>
      </c>
      <c r="B142" s="55">
        <v>225</v>
      </c>
      <c r="C142" s="15" t="s">
        <v>9</v>
      </c>
      <c r="D142" s="31"/>
      <c r="E142" s="31"/>
      <c r="F142" s="31"/>
      <c r="G142" s="31"/>
      <c r="H142" s="31"/>
      <c r="I142" s="31"/>
      <c r="J142" s="31"/>
      <c r="K142" s="31"/>
      <c r="L142" s="49"/>
      <c r="M142" s="31"/>
      <c r="N142" s="31"/>
      <c r="O142" s="49"/>
    </row>
    <row r="143" spans="1:15" s="14" customFormat="1" ht="16.5" customHeight="1" hidden="1">
      <c r="A143" s="61" t="s">
        <v>54</v>
      </c>
      <c r="B143" s="55">
        <v>226</v>
      </c>
      <c r="C143" s="15" t="s">
        <v>10</v>
      </c>
      <c r="D143" s="31"/>
      <c r="E143" s="31"/>
      <c r="F143" s="31"/>
      <c r="G143" s="31"/>
      <c r="H143" s="31"/>
      <c r="I143" s="31"/>
      <c r="J143" s="31"/>
      <c r="K143" s="31"/>
      <c r="L143" s="49"/>
      <c r="M143" s="31"/>
      <c r="N143" s="31"/>
      <c r="O143" s="49"/>
    </row>
    <row r="144" spans="1:15" s="14" customFormat="1" ht="15.75" customHeight="1" hidden="1">
      <c r="A144" s="61" t="s">
        <v>54</v>
      </c>
      <c r="B144" s="55">
        <v>241</v>
      </c>
      <c r="C144" s="15" t="s">
        <v>85</v>
      </c>
      <c r="D144" s="31"/>
      <c r="E144" s="31"/>
      <c r="F144" s="31"/>
      <c r="G144" s="31"/>
      <c r="H144" s="31"/>
      <c r="I144" s="31"/>
      <c r="J144" s="31"/>
      <c r="K144" s="31"/>
      <c r="L144" s="49"/>
      <c r="M144" s="31"/>
      <c r="N144" s="31"/>
      <c r="O144" s="49"/>
    </row>
    <row r="145" spans="1:15" s="14" customFormat="1" ht="31.5" customHeight="1" hidden="1">
      <c r="A145" s="61" t="s">
        <v>54</v>
      </c>
      <c r="B145" s="55">
        <v>242</v>
      </c>
      <c r="C145" s="15" t="s">
        <v>86</v>
      </c>
      <c r="D145" s="31"/>
      <c r="E145" s="31"/>
      <c r="F145" s="26">
        <f aca="true" t="shared" si="55" ref="F145:F150">SUM(G145:L145)</f>
        <v>0</v>
      </c>
      <c r="G145" s="31"/>
      <c r="H145" s="31"/>
      <c r="I145" s="31"/>
      <c r="J145" s="31"/>
      <c r="K145" s="31"/>
      <c r="L145" s="49"/>
      <c r="M145" s="31"/>
      <c r="N145" s="31"/>
      <c r="O145" s="49"/>
    </row>
    <row r="146" spans="1:15" s="14" customFormat="1" ht="16.5" customHeight="1" hidden="1">
      <c r="A146" s="61" t="s">
        <v>54</v>
      </c>
      <c r="B146" s="55">
        <v>290</v>
      </c>
      <c r="C146" s="15" t="s">
        <v>11</v>
      </c>
      <c r="D146" s="31"/>
      <c r="E146" s="31"/>
      <c r="F146" s="26">
        <f t="shared" si="55"/>
        <v>0</v>
      </c>
      <c r="G146" s="31"/>
      <c r="H146" s="31"/>
      <c r="I146" s="31"/>
      <c r="J146" s="31"/>
      <c r="K146" s="31"/>
      <c r="L146" s="49"/>
      <c r="M146" s="31"/>
      <c r="N146" s="31"/>
      <c r="O146" s="49"/>
    </row>
    <row r="147" spans="1:15" s="14" customFormat="1" ht="16.5" customHeight="1" hidden="1">
      <c r="A147" s="61" t="s">
        <v>54</v>
      </c>
      <c r="B147" s="55">
        <v>310</v>
      </c>
      <c r="C147" s="15" t="s">
        <v>13</v>
      </c>
      <c r="D147" s="31"/>
      <c r="E147" s="31"/>
      <c r="F147" s="26">
        <f t="shared" si="55"/>
        <v>0</v>
      </c>
      <c r="G147" s="31"/>
      <c r="H147" s="31"/>
      <c r="I147" s="31"/>
      <c r="J147" s="31"/>
      <c r="K147" s="31"/>
      <c r="L147" s="49"/>
      <c r="M147" s="31"/>
      <c r="N147" s="31"/>
      <c r="O147" s="49"/>
    </row>
    <row r="148" spans="1:15" s="4" customFormat="1" ht="15.75" customHeight="1" hidden="1">
      <c r="A148" s="61" t="s">
        <v>54</v>
      </c>
      <c r="B148" s="55">
        <v>340</v>
      </c>
      <c r="C148" s="15" t="s">
        <v>14</v>
      </c>
      <c r="D148" s="31"/>
      <c r="E148" s="31"/>
      <c r="F148" s="26">
        <f t="shared" si="55"/>
        <v>0</v>
      </c>
      <c r="G148" s="31"/>
      <c r="H148" s="31"/>
      <c r="I148" s="31"/>
      <c r="J148" s="31"/>
      <c r="K148" s="31"/>
      <c r="L148" s="49"/>
      <c r="M148" s="31"/>
      <c r="N148" s="31"/>
      <c r="O148" s="49"/>
    </row>
    <row r="149" spans="1:15" s="4" customFormat="1" ht="27" customHeight="1" hidden="1">
      <c r="A149" s="61" t="s">
        <v>54</v>
      </c>
      <c r="B149" s="55">
        <v>225</v>
      </c>
      <c r="C149" s="15" t="s">
        <v>77</v>
      </c>
      <c r="D149" s="31"/>
      <c r="E149" s="31"/>
      <c r="F149" s="26">
        <f t="shared" si="55"/>
        <v>0</v>
      </c>
      <c r="G149" s="31"/>
      <c r="H149" s="31"/>
      <c r="I149" s="31"/>
      <c r="J149" s="31"/>
      <c r="K149" s="31"/>
      <c r="L149" s="49"/>
      <c r="M149" s="31"/>
      <c r="N149" s="31"/>
      <c r="O149" s="49"/>
    </row>
    <row r="150" spans="1:15" s="4" customFormat="1" ht="30" customHeight="1" hidden="1">
      <c r="A150" s="61" t="s">
        <v>54</v>
      </c>
      <c r="B150" s="55">
        <v>225</v>
      </c>
      <c r="C150" s="15" t="s">
        <v>79</v>
      </c>
      <c r="D150" s="31"/>
      <c r="E150" s="31"/>
      <c r="F150" s="26">
        <f t="shared" si="55"/>
        <v>0</v>
      </c>
      <c r="G150" s="31"/>
      <c r="H150" s="31"/>
      <c r="I150" s="31"/>
      <c r="J150" s="31"/>
      <c r="K150" s="31"/>
      <c r="L150" s="49"/>
      <c r="M150" s="31"/>
      <c r="N150" s="31"/>
      <c r="O150" s="49"/>
    </row>
    <row r="151" spans="1:15" s="4" customFormat="1" ht="17.25" customHeight="1" hidden="1">
      <c r="A151" s="61" t="s">
        <v>54</v>
      </c>
      <c r="B151" s="55">
        <v>226</v>
      </c>
      <c r="C151" s="15" t="s">
        <v>77</v>
      </c>
      <c r="D151" s="31"/>
      <c r="E151" s="31"/>
      <c r="F151" s="31"/>
      <c r="G151" s="31"/>
      <c r="H151" s="31"/>
      <c r="I151" s="31"/>
      <c r="J151" s="31"/>
      <c r="K151" s="31"/>
      <c r="L151" s="49"/>
      <c r="M151" s="31"/>
      <c r="N151" s="31"/>
      <c r="O151" s="49"/>
    </row>
    <row r="152" spans="1:15" s="4" customFormat="1" ht="17.25" customHeight="1" hidden="1">
      <c r="A152" s="61" t="s">
        <v>54</v>
      </c>
      <c r="B152" s="55">
        <v>226</v>
      </c>
      <c r="C152" s="15" t="s">
        <v>79</v>
      </c>
      <c r="D152" s="31"/>
      <c r="E152" s="31"/>
      <c r="F152" s="31"/>
      <c r="G152" s="31"/>
      <c r="H152" s="31"/>
      <c r="I152" s="31"/>
      <c r="J152" s="31"/>
      <c r="K152" s="31"/>
      <c r="L152" s="49"/>
      <c r="M152" s="31"/>
      <c r="N152" s="31"/>
      <c r="O152" s="49"/>
    </row>
    <row r="153" spans="1:15" s="4" customFormat="1" ht="17.25" customHeight="1" hidden="1">
      <c r="A153" s="61" t="s">
        <v>54</v>
      </c>
      <c r="B153" s="55">
        <v>290</v>
      </c>
      <c r="C153" s="15" t="s">
        <v>77</v>
      </c>
      <c r="D153" s="31"/>
      <c r="E153" s="31"/>
      <c r="F153" s="31"/>
      <c r="G153" s="31"/>
      <c r="H153" s="31"/>
      <c r="I153" s="31"/>
      <c r="J153" s="31"/>
      <c r="K153" s="31"/>
      <c r="L153" s="49"/>
      <c r="M153" s="31"/>
      <c r="N153" s="31"/>
      <c r="O153" s="49"/>
    </row>
    <row r="154" spans="1:15" s="4" customFormat="1" ht="17.25" customHeight="1" hidden="1">
      <c r="A154" s="61" t="s">
        <v>54</v>
      </c>
      <c r="B154" s="55">
        <v>290</v>
      </c>
      <c r="C154" s="15" t="s">
        <v>79</v>
      </c>
      <c r="D154" s="31"/>
      <c r="E154" s="31"/>
      <c r="F154" s="31"/>
      <c r="G154" s="31"/>
      <c r="H154" s="31"/>
      <c r="I154" s="31"/>
      <c r="J154" s="31"/>
      <c r="K154" s="31"/>
      <c r="L154" s="49"/>
      <c r="M154" s="31"/>
      <c r="N154" s="31"/>
      <c r="O154" s="49"/>
    </row>
    <row r="155" spans="1:15" s="4" customFormat="1" ht="17.25" customHeight="1" hidden="1">
      <c r="A155" s="61" t="s">
        <v>54</v>
      </c>
      <c r="B155" s="55">
        <v>310</v>
      </c>
      <c r="C155" s="15" t="s">
        <v>77</v>
      </c>
      <c r="D155" s="31"/>
      <c r="E155" s="31"/>
      <c r="F155" s="31"/>
      <c r="G155" s="31"/>
      <c r="H155" s="31"/>
      <c r="I155" s="31"/>
      <c r="J155" s="31"/>
      <c r="K155" s="31"/>
      <c r="L155" s="49"/>
      <c r="M155" s="31"/>
      <c r="N155" s="31"/>
      <c r="O155" s="49"/>
    </row>
    <row r="156" spans="1:15" s="4" customFormat="1" ht="17.25" customHeight="1" hidden="1">
      <c r="A156" s="61" t="s">
        <v>54</v>
      </c>
      <c r="B156" s="55">
        <v>310</v>
      </c>
      <c r="C156" s="15" t="s">
        <v>79</v>
      </c>
      <c r="D156" s="31"/>
      <c r="E156" s="31"/>
      <c r="F156" s="31"/>
      <c r="G156" s="31"/>
      <c r="H156" s="31"/>
      <c r="I156" s="31"/>
      <c r="J156" s="31"/>
      <c r="K156" s="31"/>
      <c r="L156" s="49"/>
      <c r="M156" s="31"/>
      <c r="N156" s="31"/>
      <c r="O156" s="49"/>
    </row>
    <row r="157" spans="1:15" s="4" customFormat="1" ht="17.25" customHeight="1" hidden="1">
      <c r="A157" s="61" t="s">
        <v>54</v>
      </c>
      <c r="B157" s="55">
        <v>340</v>
      </c>
      <c r="C157" s="15" t="s">
        <v>77</v>
      </c>
      <c r="D157" s="31"/>
      <c r="E157" s="31"/>
      <c r="F157" s="31"/>
      <c r="G157" s="31"/>
      <c r="H157" s="31"/>
      <c r="I157" s="31"/>
      <c r="J157" s="31"/>
      <c r="K157" s="31"/>
      <c r="L157" s="49"/>
      <c r="M157" s="31"/>
      <c r="N157" s="31"/>
      <c r="O157" s="49"/>
    </row>
    <row r="158" spans="1:15" s="4" customFormat="1" ht="17.25" customHeight="1" hidden="1">
      <c r="A158" s="61" t="s">
        <v>54</v>
      </c>
      <c r="B158" s="55">
        <v>340</v>
      </c>
      <c r="C158" s="15" t="s">
        <v>79</v>
      </c>
      <c r="D158" s="31"/>
      <c r="E158" s="31"/>
      <c r="F158" s="31"/>
      <c r="G158" s="31"/>
      <c r="H158" s="31"/>
      <c r="I158" s="31"/>
      <c r="J158" s="31"/>
      <c r="K158" s="31"/>
      <c r="L158" s="49"/>
      <c r="M158" s="31"/>
      <c r="N158" s="31"/>
      <c r="O158" s="49"/>
    </row>
    <row r="159" spans="1:15" s="4" customFormat="1" ht="17.25" customHeight="1" hidden="1">
      <c r="A159" s="67"/>
      <c r="B159" s="79" t="s">
        <v>56</v>
      </c>
      <c r="C159" s="79"/>
      <c r="D159" s="25"/>
      <c r="E159" s="25"/>
      <c r="F159" s="25">
        <f>SUM(F160:F180)</f>
        <v>0</v>
      </c>
      <c r="G159" s="25"/>
      <c r="H159" s="25"/>
      <c r="I159" s="25"/>
      <c r="J159" s="25"/>
      <c r="K159" s="25"/>
      <c r="L159" s="43"/>
      <c r="M159" s="25"/>
      <c r="N159" s="25"/>
      <c r="O159" s="43"/>
    </row>
    <row r="160" spans="1:15" s="4" customFormat="1" ht="15.75" hidden="1">
      <c r="A160" s="61" t="s">
        <v>37</v>
      </c>
      <c r="B160" s="55">
        <v>225</v>
      </c>
      <c r="C160" s="15" t="s">
        <v>9</v>
      </c>
      <c r="D160" s="31">
        <v>0</v>
      </c>
      <c r="E160" s="31">
        <v>900</v>
      </c>
      <c r="F160" s="26">
        <f>SUM(G160:L160)</f>
        <v>0</v>
      </c>
      <c r="G160" s="31"/>
      <c r="H160" s="31"/>
      <c r="I160" s="31"/>
      <c r="J160" s="31"/>
      <c r="K160" s="31"/>
      <c r="L160" s="49"/>
      <c r="M160" s="31"/>
      <c r="N160" s="31"/>
      <c r="O160" s="44">
        <f>F160+M160</f>
        <v>0</v>
      </c>
    </row>
    <row r="161" spans="1:15" s="4" customFormat="1" ht="17.25" customHeight="1" hidden="1">
      <c r="A161" s="61" t="s">
        <v>37</v>
      </c>
      <c r="B161" s="55">
        <v>226</v>
      </c>
      <c r="C161" s="15" t="s">
        <v>10</v>
      </c>
      <c r="D161" s="31"/>
      <c r="E161" s="31"/>
      <c r="F161" s="31"/>
      <c r="G161" s="31"/>
      <c r="H161" s="31"/>
      <c r="I161" s="31"/>
      <c r="J161" s="31"/>
      <c r="K161" s="31"/>
      <c r="L161" s="49"/>
      <c r="M161" s="31"/>
      <c r="N161" s="31"/>
      <c r="O161" s="49"/>
    </row>
    <row r="162" spans="1:15" s="4" customFormat="1" ht="17.25" customHeight="1" hidden="1">
      <c r="A162" s="61" t="s">
        <v>37</v>
      </c>
      <c r="B162" s="55">
        <v>310</v>
      </c>
      <c r="C162" s="15" t="s">
        <v>13</v>
      </c>
      <c r="D162" s="31"/>
      <c r="E162" s="31"/>
      <c r="F162" s="31"/>
      <c r="G162" s="31"/>
      <c r="H162" s="31"/>
      <c r="I162" s="31"/>
      <c r="J162" s="31"/>
      <c r="K162" s="31"/>
      <c r="L162" s="49"/>
      <c r="M162" s="31"/>
      <c r="N162" s="31"/>
      <c r="O162" s="49"/>
    </row>
    <row r="163" spans="1:15" s="4" customFormat="1" ht="17.25" customHeight="1" hidden="1">
      <c r="A163" s="61" t="s">
        <v>37</v>
      </c>
      <c r="B163" s="55">
        <v>340</v>
      </c>
      <c r="C163" s="15" t="s">
        <v>14</v>
      </c>
      <c r="D163" s="31"/>
      <c r="E163" s="31"/>
      <c r="F163" s="31"/>
      <c r="G163" s="31"/>
      <c r="H163" s="31"/>
      <c r="I163" s="31"/>
      <c r="J163" s="31"/>
      <c r="K163" s="31"/>
      <c r="L163" s="49"/>
      <c r="M163" s="31"/>
      <c r="N163" s="31"/>
      <c r="O163" s="49"/>
    </row>
    <row r="164" spans="1:15" s="4" customFormat="1" ht="31.5" customHeight="1" hidden="1">
      <c r="A164" s="61" t="s">
        <v>37</v>
      </c>
      <c r="B164" s="55">
        <v>225</v>
      </c>
      <c r="C164" s="15" t="s">
        <v>87</v>
      </c>
      <c r="D164" s="31">
        <v>0</v>
      </c>
      <c r="E164" s="31"/>
      <c r="F164" s="31"/>
      <c r="G164" s="31"/>
      <c r="H164" s="31"/>
      <c r="I164" s="31"/>
      <c r="J164" s="31"/>
      <c r="K164" s="31"/>
      <c r="L164" s="49"/>
      <c r="M164" s="31"/>
      <c r="N164" s="31"/>
      <c r="O164" s="49"/>
    </row>
    <row r="165" spans="1:15" s="4" customFormat="1" ht="31.5" customHeight="1" hidden="1">
      <c r="A165" s="61" t="s">
        <v>37</v>
      </c>
      <c r="B165" s="55">
        <v>225</v>
      </c>
      <c r="C165" s="15" t="s">
        <v>88</v>
      </c>
      <c r="D165" s="31"/>
      <c r="E165" s="31"/>
      <c r="F165" s="31"/>
      <c r="G165" s="31"/>
      <c r="H165" s="31"/>
      <c r="I165" s="31"/>
      <c r="J165" s="31"/>
      <c r="K165" s="31"/>
      <c r="L165" s="49"/>
      <c r="M165" s="31"/>
      <c r="N165" s="31"/>
      <c r="O165" s="49"/>
    </row>
    <row r="166" spans="1:15" s="4" customFormat="1" ht="31.5" customHeight="1" hidden="1">
      <c r="A166" s="61" t="s">
        <v>37</v>
      </c>
      <c r="B166" s="55">
        <v>226</v>
      </c>
      <c r="C166" s="15" t="s">
        <v>87</v>
      </c>
      <c r="D166" s="31"/>
      <c r="E166" s="31"/>
      <c r="F166" s="31"/>
      <c r="G166" s="31"/>
      <c r="H166" s="31"/>
      <c r="I166" s="31"/>
      <c r="J166" s="31"/>
      <c r="K166" s="31"/>
      <c r="L166" s="49"/>
      <c r="M166" s="31"/>
      <c r="N166" s="31"/>
      <c r="O166" s="49"/>
    </row>
    <row r="167" spans="1:15" s="4" customFormat="1" ht="31.5" customHeight="1" hidden="1">
      <c r="A167" s="61" t="s">
        <v>37</v>
      </c>
      <c r="B167" s="55">
        <v>226</v>
      </c>
      <c r="C167" s="15" t="s">
        <v>88</v>
      </c>
      <c r="D167" s="31"/>
      <c r="E167" s="31"/>
      <c r="F167" s="31"/>
      <c r="G167" s="31"/>
      <c r="H167" s="31"/>
      <c r="I167" s="31"/>
      <c r="J167" s="31"/>
      <c r="K167" s="31"/>
      <c r="L167" s="49"/>
      <c r="M167" s="31"/>
      <c r="N167" s="31"/>
      <c r="O167" s="49"/>
    </row>
    <row r="168" spans="1:15" s="4" customFormat="1" ht="31.5" customHeight="1" hidden="1">
      <c r="A168" s="61" t="s">
        <v>37</v>
      </c>
      <c r="B168" s="55">
        <v>310</v>
      </c>
      <c r="C168" s="15" t="s">
        <v>87</v>
      </c>
      <c r="D168" s="31"/>
      <c r="E168" s="31"/>
      <c r="F168" s="31"/>
      <c r="G168" s="31"/>
      <c r="H168" s="31"/>
      <c r="I168" s="31"/>
      <c r="J168" s="31"/>
      <c r="K168" s="31"/>
      <c r="L168" s="49"/>
      <c r="M168" s="31"/>
      <c r="N168" s="31"/>
      <c r="O168" s="49"/>
    </row>
    <row r="169" spans="1:15" s="4" customFormat="1" ht="31.5" customHeight="1" hidden="1">
      <c r="A169" s="61" t="s">
        <v>37</v>
      </c>
      <c r="B169" s="55">
        <v>310</v>
      </c>
      <c r="C169" s="15" t="s">
        <v>88</v>
      </c>
      <c r="D169" s="31"/>
      <c r="E169" s="31"/>
      <c r="F169" s="31"/>
      <c r="G169" s="31"/>
      <c r="H169" s="31"/>
      <c r="I169" s="31"/>
      <c r="J169" s="31"/>
      <c r="K169" s="31"/>
      <c r="L169" s="49"/>
      <c r="M169" s="31"/>
      <c r="N169" s="31"/>
      <c r="O169" s="49"/>
    </row>
    <row r="170" spans="1:15" s="14" customFormat="1" ht="31.5" customHeight="1" hidden="1">
      <c r="A170" s="61" t="s">
        <v>37</v>
      </c>
      <c r="B170" s="55">
        <v>340</v>
      </c>
      <c r="C170" s="15" t="s">
        <v>87</v>
      </c>
      <c r="D170" s="31"/>
      <c r="E170" s="31"/>
      <c r="F170" s="31"/>
      <c r="G170" s="31"/>
      <c r="H170" s="31"/>
      <c r="I170" s="31"/>
      <c r="J170" s="31"/>
      <c r="K170" s="31"/>
      <c r="L170" s="49"/>
      <c r="M170" s="31"/>
      <c r="N170" s="31"/>
      <c r="O170" s="49"/>
    </row>
    <row r="171" spans="1:15" s="7" customFormat="1" ht="31.5" customHeight="1" hidden="1">
      <c r="A171" s="61" t="s">
        <v>37</v>
      </c>
      <c r="B171" s="55">
        <v>340</v>
      </c>
      <c r="C171" s="15" t="s">
        <v>88</v>
      </c>
      <c r="D171" s="31"/>
      <c r="E171" s="31"/>
      <c r="F171" s="31"/>
      <c r="G171" s="31"/>
      <c r="H171" s="31"/>
      <c r="I171" s="31"/>
      <c r="J171" s="31"/>
      <c r="K171" s="31"/>
      <c r="L171" s="49"/>
      <c r="M171" s="31"/>
      <c r="N171" s="31"/>
      <c r="O171" s="49"/>
    </row>
    <row r="172" spans="1:15" s="11" customFormat="1" ht="18.75" customHeight="1" hidden="1">
      <c r="A172" s="61" t="s">
        <v>37</v>
      </c>
      <c r="B172" s="55">
        <v>225</v>
      </c>
      <c r="C172" s="15" t="s">
        <v>89</v>
      </c>
      <c r="D172" s="31"/>
      <c r="E172" s="31"/>
      <c r="F172" s="31"/>
      <c r="G172" s="31"/>
      <c r="H172" s="31"/>
      <c r="I172" s="31"/>
      <c r="J172" s="31"/>
      <c r="K172" s="31"/>
      <c r="L172" s="49"/>
      <c r="M172" s="31"/>
      <c r="N172" s="31"/>
      <c r="O172" s="49"/>
    </row>
    <row r="173" spans="1:15" s="12" customFormat="1" ht="15.75" customHeight="1" hidden="1">
      <c r="A173" s="61" t="s">
        <v>37</v>
      </c>
      <c r="B173" s="55">
        <v>226</v>
      </c>
      <c r="C173" s="15" t="s">
        <v>89</v>
      </c>
      <c r="D173" s="31"/>
      <c r="E173" s="31"/>
      <c r="F173" s="31"/>
      <c r="G173" s="31"/>
      <c r="H173" s="31"/>
      <c r="I173" s="31"/>
      <c r="J173" s="31"/>
      <c r="K173" s="31"/>
      <c r="L173" s="49"/>
      <c r="M173" s="31"/>
      <c r="N173" s="31"/>
      <c r="O173" s="49"/>
    </row>
    <row r="174" spans="1:15" s="12" customFormat="1" ht="15.75" customHeight="1" hidden="1">
      <c r="A174" s="61" t="s">
        <v>37</v>
      </c>
      <c r="B174" s="55">
        <v>310</v>
      </c>
      <c r="C174" s="15" t="s">
        <v>89</v>
      </c>
      <c r="D174" s="31"/>
      <c r="E174" s="31"/>
      <c r="F174" s="31"/>
      <c r="G174" s="31"/>
      <c r="H174" s="31"/>
      <c r="I174" s="31"/>
      <c r="J174" s="31"/>
      <c r="K174" s="31"/>
      <c r="L174" s="49"/>
      <c r="M174" s="31"/>
      <c r="N174" s="31"/>
      <c r="O174" s="49"/>
    </row>
    <row r="175" spans="1:15" s="12" customFormat="1" ht="15.75" customHeight="1" hidden="1">
      <c r="A175" s="61" t="s">
        <v>37</v>
      </c>
      <c r="B175" s="55">
        <v>340</v>
      </c>
      <c r="C175" s="15" t="s">
        <v>89</v>
      </c>
      <c r="D175" s="31"/>
      <c r="E175" s="31"/>
      <c r="F175" s="31"/>
      <c r="G175" s="31"/>
      <c r="H175" s="31"/>
      <c r="I175" s="31"/>
      <c r="J175" s="31"/>
      <c r="K175" s="31"/>
      <c r="L175" s="49"/>
      <c r="M175" s="31"/>
      <c r="N175" s="31"/>
      <c r="O175" s="49"/>
    </row>
    <row r="176" spans="1:15" s="13" customFormat="1" ht="18.75" customHeight="1" hidden="1">
      <c r="A176" s="61" t="s">
        <v>37</v>
      </c>
      <c r="B176" s="55">
        <v>225</v>
      </c>
      <c r="C176" s="15" t="s">
        <v>90</v>
      </c>
      <c r="D176" s="31"/>
      <c r="E176" s="31"/>
      <c r="F176" s="31"/>
      <c r="G176" s="31"/>
      <c r="H176" s="31"/>
      <c r="I176" s="31"/>
      <c r="J176" s="31"/>
      <c r="K176" s="31"/>
      <c r="L176" s="49"/>
      <c r="M176" s="31"/>
      <c r="N176" s="31"/>
      <c r="O176" s="49"/>
    </row>
    <row r="177" spans="1:15" ht="21.75" customHeight="1" hidden="1">
      <c r="A177" s="61" t="s">
        <v>37</v>
      </c>
      <c r="B177" s="55">
        <v>226</v>
      </c>
      <c r="C177" s="15" t="s">
        <v>90</v>
      </c>
      <c r="D177" s="31"/>
      <c r="E177" s="31"/>
      <c r="F177" s="31"/>
      <c r="G177" s="31"/>
      <c r="H177" s="31"/>
      <c r="I177" s="31"/>
      <c r="J177" s="31"/>
      <c r="K177" s="31"/>
      <c r="L177" s="49"/>
      <c r="M177" s="31"/>
      <c r="N177" s="31"/>
      <c r="O177" s="49"/>
    </row>
    <row r="178" spans="1:15" s="4" customFormat="1" ht="15" customHeight="1" hidden="1">
      <c r="A178" s="61" t="s">
        <v>37</v>
      </c>
      <c r="B178" s="55">
        <v>310</v>
      </c>
      <c r="C178" s="15" t="s">
        <v>90</v>
      </c>
      <c r="D178" s="31"/>
      <c r="E178" s="31"/>
      <c r="F178" s="31"/>
      <c r="G178" s="31"/>
      <c r="H178" s="31"/>
      <c r="I178" s="31"/>
      <c r="J178" s="31"/>
      <c r="K178" s="31"/>
      <c r="L178" s="49"/>
      <c r="M178" s="31"/>
      <c r="N178" s="31"/>
      <c r="O178" s="49"/>
    </row>
    <row r="179" spans="1:15" s="4" customFormat="1" ht="15" customHeight="1" hidden="1">
      <c r="A179" s="61" t="s">
        <v>37</v>
      </c>
      <c r="B179" s="55">
        <v>340</v>
      </c>
      <c r="C179" s="15" t="s">
        <v>90</v>
      </c>
      <c r="D179" s="31"/>
      <c r="E179" s="31"/>
      <c r="F179" s="31"/>
      <c r="G179" s="31"/>
      <c r="H179" s="31"/>
      <c r="I179" s="31"/>
      <c r="J179" s="31"/>
      <c r="K179" s="31"/>
      <c r="L179" s="49"/>
      <c r="M179" s="31"/>
      <c r="N179" s="31"/>
      <c r="O179" s="49"/>
    </row>
    <row r="180" spans="1:15" s="4" customFormat="1" ht="15" customHeight="1" hidden="1">
      <c r="A180" s="61" t="s">
        <v>37</v>
      </c>
      <c r="B180" s="55">
        <v>242</v>
      </c>
      <c r="C180" s="15" t="s">
        <v>86</v>
      </c>
      <c r="D180" s="31"/>
      <c r="E180" s="31"/>
      <c r="F180" s="31"/>
      <c r="G180" s="31"/>
      <c r="H180" s="31"/>
      <c r="I180" s="31"/>
      <c r="J180" s="31"/>
      <c r="K180" s="31"/>
      <c r="L180" s="49"/>
      <c r="M180" s="31"/>
      <c r="N180" s="31"/>
      <c r="O180" s="49"/>
    </row>
    <row r="181" spans="1:15" s="4" customFormat="1" ht="15" customHeight="1">
      <c r="A181" s="67"/>
      <c r="B181" s="87" t="s">
        <v>57</v>
      </c>
      <c r="C181" s="88"/>
      <c r="D181" s="25">
        <f aca="true" t="shared" si="56" ref="D181:L181">SUM(D182:D205)</f>
        <v>1031</v>
      </c>
      <c r="E181" s="25">
        <f t="shared" si="56"/>
        <v>492.2</v>
      </c>
      <c r="F181" s="25">
        <f t="shared" si="56"/>
        <v>99</v>
      </c>
      <c r="G181" s="25">
        <f t="shared" si="56"/>
        <v>1</v>
      </c>
      <c r="H181" s="25">
        <f t="shared" si="56"/>
        <v>42</v>
      </c>
      <c r="I181" s="25">
        <f t="shared" si="56"/>
        <v>56</v>
      </c>
      <c r="J181" s="25">
        <f t="shared" si="56"/>
        <v>0</v>
      </c>
      <c r="K181" s="25">
        <f t="shared" si="56"/>
        <v>0</v>
      </c>
      <c r="L181" s="43">
        <f t="shared" si="56"/>
        <v>0</v>
      </c>
      <c r="M181" s="25">
        <f>SUM(M182:M205)</f>
        <v>74</v>
      </c>
      <c r="N181" s="25">
        <f>SUM(N182:N205)</f>
        <v>14.5</v>
      </c>
      <c r="O181" s="43">
        <f>SUM(O182:O205)</f>
        <v>173</v>
      </c>
    </row>
    <row r="182" spans="1:15" s="4" customFormat="1" ht="15" customHeight="1">
      <c r="A182" s="61" t="s">
        <v>28</v>
      </c>
      <c r="B182" s="55">
        <v>223</v>
      </c>
      <c r="C182" s="15" t="s">
        <v>40</v>
      </c>
      <c r="D182" s="31">
        <v>61</v>
      </c>
      <c r="E182" s="31">
        <v>90</v>
      </c>
      <c r="F182" s="26">
        <f aca="true" t="shared" si="57" ref="F182:F205">SUM(G182:L182)</f>
        <v>90</v>
      </c>
      <c r="G182" s="31"/>
      <c r="H182" s="31">
        <v>40</v>
      </c>
      <c r="I182" s="31">
        <v>50</v>
      </c>
      <c r="J182" s="31"/>
      <c r="K182" s="31"/>
      <c r="L182" s="49"/>
      <c r="M182" s="31"/>
      <c r="N182" s="31">
        <v>14.5</v>
      </c>
      <c r="O182" s="44">
        <f aca="true" t="shared" si="58" ref="O182:O205">F182+M182</f>
        <v>90</v>
      </c>
    </row>
    <row r="183" spans="1:15" s="4" customFormat="1" ht="15" customHeight="1" hidden="1">
      <c r="A183" s="61" t="s">
        <v>28</v>
      </c>
      <c r="B183" s="55">
        <v>225</v>
      </c>
      <c r="C183" s="15" t="s">
        <v>40</v>
      </c>
      <c r="D183" s="31"/>
      <c r="E183" s="31"/>
      <c r="F183" s="26">
        <f t="shared" si="57"/>
        <v>0</v>
      </c>
      <c r="G183" s="31"/>
      <c r="H183" s="31"/>
      <c r="I183" s="31"/>
      <c r="J183" s="31"/>
      <c r="K183" s="31"/>
      <c r="L183" s="49"/>
      <c r="M183" s="31"/>
      <c r="N183" s="31"/>
      <c r="O183" s="44">
        <f t="shared" si="58"/>
        <v>0</v>
      </c>
    </row>
    <row r="184" spans="1:15" s="7" customFormat="1" ht="18.75" customHeight="1" hidden="1">
      <c r="A184" s="61" t="s">
        <v>28</v>
      </c>
      <c r="B184" s="55">
        <v>226</v>
      </c>
      <c r="C184" s="15" t="s">
        <v>40</v>
      </c>
      <c r="D184" s="31"/>
      <c r="E184" s="31"/>
      <c r="F184" s="26">
        <f t="shared" si="57"/>
        <v>0</v>
      </c>
      <c r="G184" s="31"/>
      <c r="H184" s="31"/>
      <c r="I184" s="31"/>
      <c r="J184" s="31"/>
      <c r="K184" s="31"/>
      <c r="L184" s="49"/>
      <c r="M184" s="31"/>
      <c r="N184" s="31"/>
      <c r="O184" s="44">
        <f t="shared" si="58"/>
        <v>0</v>
      </c>
    </row>
    <row r="185" spans="1:15" s="4" customFormat="1" ht="19.5" customHeight="1" hidden="1">
      <c r="A185" s="61" t="s">
        <v>28</v>
      </c>
      <c r="B185" s="55">
        <v>310</v>
      </c>
      <c r="C185" s="15" t="s">
        <v>40</v>
      </c>
      <c r="D185" s="31"/>
      <c r="E185" s="31"/>
      <c r="F185" s="26">
        <f t="shared" si="57"/>
        <v>0</v>
      </c>
      <c r="G185" s="31"/>
      <c r="H185" s="31"/>
      <c r="I185" s="31"/>
      <c r="J185" s="31"/>
      <c r="K185" s="31"/>
      <c r="L185" s="49"/>
      <c r="M185" s="31"/>
      <c r="N185" s="31"/>
      <c r="O185" s="44">
        <f t="shared" si="58"/>
        <v>0</v>
      </c>
    </row>
    <row r="186" spans="1:15" s="4" customFormat="1" ht="16.5" customHeight="1" hidden="1">
      <c r="A186" s="61" t="s">
        <v>28</v>
      </c>
      <c r="B186" s="55">
        <v>340</v>
      </c>
      <c r="C186" s="15" t="s">
        <v>40</v>
      </c>
      <c r="D186" s="31"/>
      <c r="E186" s="31"/>
      <c r="F186" s="26">
        <f t="shared" si="57"/>
        <v>0</v>
      </c>
      <c r="G186" s="31"/>
      <c r="H186" s="31"/>
      <c r="I186" s="31"/>
      <c r="J186" s="31"/>
      <c r="K186" s="31"/>
      <c r="L186" s="49"/>
      <c r="M186" s="31"/>
      <c r="N186" s="31"/>
      <c r="O186" s="44">
        <f t="shared" si="58"/>
        <v>0</v>
      </c>
    </row>
    <row r="187" spans="1:15" s="4" customFormat="1" ht="15.75" hidden="1">
      <c r="A187" s="61" t="s">
        <v>28</v>
      </c>
      <c r="B187" s="55">
        <v>225</v>
      </c>
      <c r="C187" s="15" t="s">
        <v>41</v>
      </c>
      <c r="D187" s="31"/>
      <c r="E187" s="31"/>
      <c r="F187" s="26">
        <f t="shared" si="57"/>
        <v>0</v>
      </c>
      <c r="G187" s="31"/>
      <c r="H187" s="31"/>
      <c r="I187" s="31"/>
      <c r="J187" s="31"/>
      <c r="K187" s="31"/>
      <c r="L187" s="49"/>
      <c r="M187" s="31"/>
      <c r="N187" s="31"/>
      <c r="O187" s="44">
        <f t="shared" si="58"/>
        <v>0</v>
      </c>
    </row>
    <row r="188" spans="1:15" s="4" customFormat="1" ht="15.75" customHeight="1" hidden="1">
      <c r="A188" s="61" t="s">
        <v>28</v>
      </c>
      <c r="B188" s="55">
        <v>226</v>
      </c>
      <c r="C188" s="15" t="s">
        <v>41</v>
      </c>
      <c r="D188" s="31"/>
      <c r="E188" s="31"/>
      <c r="F188" s="26">
        <f t="shared" si="57"/>
        <v>0</v>
      </c>
      <c r="G188" s="31"/>
      <c r="H188" s="31"/>
      <c r="I188" s="31"/>
      <c r="J188" s="31"/>
      <c r="K188" s="31"/>
      <c r="L188" s="49"/>
      <c r="M188" s="31"/>
      <c r="N188" s="31"/>
      <c r="O188" s="44">
        <f t="shared" si="58"/>
        <v>0</v>
      </c>
    </row>
    <row r="189" spans="1:15" s="4" customFormat="1" ht="15.75" customHeight="1" hidden="1">
      <c r="A189" s="61" t="s">
        <v>28</v>
      </c>
      <c r="B189" s="55">
        <v>310</v>
      </c>
      <c r="C189" s="15" t="s">
        <v>41</v>
      </c>
      <c r="D189" s="31"/>
      <c r="E189" s="31"/>
      <c r="F189" s="26">
        <f t="shared" si="57"/>
        <v>0</v>
      </c>
      <c r="G189" s="31"/>
      <c r="H189" s="31"/>
      <c r="I189" s="31"/>
      <c r="J189" s="31"/>
      <c r="K189" s="31"/>
      <c r="L189" s="49"/>
      <c r="M189" s="31"/>
      <c r="N189" s="31"/>
      <c r="O189" s="44">
        <f t="shared" si="58"/>
        <v>0</v>
      </c>
    </row>
    <row r="190" spans="1:15" s="4" customFormat="1" ht="15.75" customHeight="1" hidden="1">
      <c r="A190" s="61" t="s">
        <v>28</v>
      </c>
      <c r="B190" s="55">
        <v>340</v>
      </c>
      <c r="C190" s="15" t="s">
        <v>41</v>
      </c>
      <c r="D190" s="31"/>
      <c r="E190" s="31"/>
      <c r="F190" s="26">
        <f t="shared" si="57"/>
        <v>0</v>
      </c>
      <c r="G190" s="31"/>
      <c r="H190" s="31"/>
      <c r="I190" s="31"/>
      <c r="J190" s="31"/>
      <c r="K190" s="31"/>
      <c r="L190" s="49"/>
      <c r="M190" s="31"/>
      <c r="N190" s="31"/>
      <c r="O190" s="44">
        <f t="shared" si="58"/>
        <v>0</v>
      </c>
    </row>
    <row r="191" spans="1:15" s="4" customFormat="1" ht="17.25" customHeight="1">
      <c r="A191" s="61" t="s">
        <v>28</v>
      </c>
      <c r="B191" s="55">
        <v>225</v>
      </c>
      <c r="C191" s="15" t="s">
        <v>58</v>
      </c>
      <c r="D191" s="31">
        <v>0</v>
      </c>
      <c r="E191" s="31">
        <v>66.2</v>
      </c>
      <c r="F191" s="26">
        <f t="shared" si="57"/>
        <v>5</v>
      </c>
      <c r="G191" s="31"/>
      <c r="H191" s="31"/>
      <c r="I191" s="31">
        <v>5</v>
      </c>
      <c r="J191" s="31"/>
      <c r="K191" s="31"/>
      <c r="L191" s="49"/>
      <c r="M191" s="31">
        <v>-5</v>
      </c>
      <c r="N191" s="31"/>
      <c r="O191" s="44">
        <f t="shared" si="58"/>
        <v>0</v>
      </c>
    </row>
    <row r="192" spans="1:15" s="4" customFormat="1" ht="15.75" customHeight="1" hidden="1">
      <c r="A192" s="61" t="s">
        <v>28</v>
      </c>
      <c r="B192" s="55">
        <v>226</v>
      </c>
      <c r="C192" s="15" t="s">
        <v>58</v>
      </c>
      <c r="D192" s="31"/>
      <c r="E192" s="31"/>
      <c r="F192" s="26">
        <f t="shared" si="57"/>
        <v>0</v>
      </c>
      <c r="G192" s="31"/>
      <c r="H192" s="31"/>
      <c r="I192" s="31"/>
      <c r="J192" s="31"/>
      <c r="K192" s="31"/>
      <c r="L192" s="49"/>
      <c r="M192" s="31"/>
      <c r="N192" s="31"/>
      <c r="O192" s="44">
        <f t="shared" si="58"/>
        <v>0</v>
      </c>
    </row>
    <row r="193" spans="1:15" s="4" customFormat="1" ht="16.5" customHeight="1" hidden="1">
      <c r="A193" s="61" t="s">
        <v>28</v>
      </c>
      <c r="B193" s="55">
        <v>310</v>
      </c>
      <c r="C193" s="15" t="s">
        <v>58</v>
      </c>
      <c r="D193" s="31"/>
      <c r="E193" s="31"/>
      <c r="F193" s="26">
        <f t="shared" si="57"/>
        <v>0</v>
      </c>
      <c r="G193" s="31"/>
      <c r="H193" s="31"/>
      <c r="I193" s="31"/>
      <c r="J193" s="31"/>
      <c r="K193" s="31"/>
      <c r="L193" s="49"/>
      <c r="M193" s="31"/>
      <c r="N193" s="31"/>
      <c r="O193" s="44">
        <f t="shared" si="58"/>
        <v>0</v>
      </c>
    </row>
    <row r="194" spans="1:15" s="4" customFormat="1" ht="15.75" customHeight="1">
      <c r="A194" s="61" t="s">
        <v>28</v>
      </c>
      <c r="B194" s="55">
        <v>340</v>
      </c>
      <c r="C194" s="15" t="s">
        <v>58</v>
      </c>
      <c r="D194" s="31">
        <v>0</v>
      </c>
      <c r="E194" s="31">
        <v>109.5</v>
      </c>
      <c r="F194" s="26">
        <f t="shared" si="57"/>
        <v>1</v>
      </c>
      <c r="G194" s="31"/>
      <c r="H194" s="31">
        <v>1</v>
      </c>
      <c r="I194" s="31"/>
      <c r="J194" s="31"/>
      <c r="K194" s="31"/>
      <c r="L194" s="49"/>
      <c r="M194" s="31">
        <v>-1</v>
      </c>
      <c r="N194" s="31"/>
      <c r="O194" s="44">
        <f t="shared" si="58"/>
        <v>0</v>
      </c>
    </row>
    <row r="195" spans="1:15" s="4" customFormat="1" ht="20.25" customHeight="1">
      <c r="A195" s="61" t="s">
        <v>28</v>
      </c>
      <c r="B195" s="55">
        <v>225</v>
      </c>
      <c r="C195" s="15" t="s">
        <v>91</v>
      </c>
      <c r="D195" s="31">
        <v>90</v>
      </c>
      <c r="E195" s="31">
        <v>94.5</v>
      </c>
      <c r="F195" s="26">
        <f t="shared" si="57"/>
        <v>1</v>
      </c>
      <c r="G195" s="31"/>
      <c r="H195" s="31"/>
      <c r="I195" s="31">
        <v>1</v>
      </c>
      <c r="J195" s="31"/>
      <c r="K195" s="31"/>
      <c r="L195" s="49"/>
      <c r="M195" s="31"/>
      <c r="N195" s="31"/>
      <c r="O195" s="44">
        <f t="shared" si="58"/>
        <v>1</v>
      </c>
    </row>
    <row r="196" spans="1:15" s="4" customFormat="1" ht="15.75" customHeight="1" hidden="1">
      <c r="A196" s="61" t="s">
        <v>28</v>
      </c>
      <c r="B196" s="55">
        <v>226</v>
      </c>
      <c r="C196" s="15" t="s">
        <v>91</v>
      </c>
      <c r="D196" s="31"/>
      <c r="E196" s="31"/>
      <c r="F196" s="26">
        <f t="shared" si="57"/>
        <v>0</v>
      </c>
      <c r="G196" s="31"/>
      <c r="H196" s="31"/>
      <c r="I196" s="31"/>
      <c r="J196" s="31"/>
      <c r="K196" s="31"/>
      <c r="L196" s="49"/>
      <c r="M196" s="31"/>
      <c r="N196" s="31"/>
      <c r="O196" s="44">
        <f t="shared" si="58"/>
        <v>0</v>
      </c>
    </row>
    <row r="197" spans="1:15" s="3" customFormat="1" ht="15.75" customHeight="1" hidden="1">
      <c r="A197" s="61" t="s">
        <v>28</v>
      </c>
      <c r="B197" s="55">
        <v>310</v>
      </c>
      <c r="C197" s="15" t="s">
        <v>91</v>
      </c>
      <c r="D197" s="31"/>
      <c r="E197" s="31"/>
      <c r="F197" s="26">
        <f t="shared" si="57"/>
        <v>0</v>
      </c>
      <c r="G197" s="31"/>
      <c r="H197" s="31"/>
      <c r="I197" s="31"/>
      <c r="J197" s="31"/>
      <c r="K197" s="31"/>
      <c r="L197" s="49"/>
      <c r="M197" s="31"/>
      <c r="N197" s="31"/>
      <c r="O197" s="44">
        <f t="shared" si="58"/>
        <v>0</v>
      </c>
    </row>
    <row r="198" spans="1:15" s="3" customFormat="1" ht="15.75" customHeight="1" hidden="1">
      <c r="A198" s="61" t="s">
        <v>28</v>
      </c>
      <c r="B198" s="55">
        <v>340</v>
      </c>
      <c r="C198" s="15" t="s">
        <v>91</v>
      </c>
      <c r="D198" s="31"/>
      <c r="E198" s="31"/>
      <c r="F198" s="26">
        <f t="shared" si="57"/>
        <v>0</v>
      </c>
      <c r="G198" s="31"/>
      <c r="H198" s="31"/>
      <c r="I198" s="31"/>
      <c r="J198" s="31"/>
      <c r="K198" s="31"/>
      <c r="L198" s="49"/>
      <c r="M198" s="31"/>
      <c r="N198" s="31"/>
      <c r="O198" s="44">
        <f t="shared" si="58"/>
        <v>0</v>
      </c>
    </row>
    <row r="199" spans="1:15" s="4" customFormat="1" ht="15.75" customHeight="1" hidden="1">
      <c r="A199" s="61" t="s">
        <v>28</v>
      </c>
      <c r="B199" s="55">
        <v>222</v>
      </c>
      <c r="C199" s="15" t="s">
        <v>38</v>
      </c>
      <c r="D199" s="31"/>
      <c r="E199" s="31"/>
      <c r="F199" s="26">
        <f t="shared" si="57"/>
        <v>0</v>
      </c>
      <c r="G199" s="31"/>
      <c r="H199" s="31"/>
      <c r="I199" s="31"/>
      <c r="J199" s="31"/>
      <c r="K199" s="31"/>
      <c r="L199" s="49"/>
      <c r="M199" s="31"/>
      <c r="N199" s="31"/>
      <c r="O199" s="44">
        <f t="shared" si="58"/>
        <v>0</v>
      </c>
    </row>
    <row r="200" spans="1:15" s="4" customFormat="1" ht="15.75" customHeight="1">
      <c r="A200" s="61" t="s">
        <v>28</v>
      </c>
      <c r="B200" s="55">
        <v>225</v>
      </c>
      <c r="C200" s="15" t="s">
        <v>38</v>
      </c>
      <c r="D200" s="31">
        <v>30</v>
      </c>
      <c r="E200" s="31"/>
      <c r="F200" s="26">
        <f t="shared" si="57"/>
        <v>0</v>
      </c>
      <c r="G200" s="31"/>
      <c r="H200" s="31"/>
      <c r="I200" s="31"/>
      <c r="J200" s="31"/>
      <c r="K200" s="31"/>
      <c r="L200" s="49"/>
      <c r="M200" s="31">
        <v>1</v>
      </c>
      <c r="N200" s="31"/>
      <c r="O200" s="44">
        <f t="shared" si="58"/>
        <v>1</v>
      </c>
    </row>
    <row r="201" spans="1:15" s="7" customFormat="1" ht="18.75" customHeight="1">
      <c r="A201" s="61" t="s">
        <v>28</v>
      </c>
      <c r="B201" s="55">
        <v>226</v>
      </c>
      <c r="C201" s="15" t="s">
        <v>38</v>
      </c>
      <c r="D201" s="31"/>
      <c r="E201" s="31"/>
      <c r="F201" s="26">
        <f t="shared" si="57"/>
        <v>0</v>
      </c>
      <c r="G201" s="31"/>
      <c r="H201" s="31"/>
      <c r="I201" s="31"/>
      <c r="J201" s="31"/>
      <c r="K201" s="31"/>
      <c r="L201" s="49"/>
      <c r="M201" s="31">
        <v>81</v>
      </c>
      <c r="N201" s="31"/>
      <c r="O201" s="44">
        <f t="shared" si="58"/>
        <v>81</v>
      </c>
    </row>
    <row r="202" spans="1:15" s="11" customFormat="1" ht="18.75" customHeight="1" hidden="1">
      <c r="A202" s="61" t="s">
        <v>28</v>
      </c>
      <c r="B202" s="55">
        <v>226</v>
      </c>
      <c r="C202" s="15" t="s">
        <v>92</v>
      </c>
      <c r="D202" s="31"/>
      <c r="E202" s="31"/>
      <c r="F202" s="26">
        <f t="shared" si="57"/>
        <v>0</v>
      </c>
      <c r="G202" s="31"/>
      <c r="H202" s="31"/>
      <c r="I202" s="31"/>
      <c r="J202" s="31"/>
      <c r="K202" s="31"/>
      <c r="L202" s="49"/>
      <c r="M202" s="31"/>
      <c r="N202" s="31"/>
      <c r="O202" s="44">
        <f t="shared" si="58"/>
        <v>0</v>
      </c>
    </row>
    <row r="203" spans="1:15" s="19" customFormat="1" ht="15.75" customHeight="1">
      <c r="A203" s="61" t="s">
        <v>28</v>
      </c>
      <c r="B203" s="55">
        <v>290</v>
      </c>
      <c r="C203" s="15" t="s">
        <v>38</v>
      </c>
      <c r="D203" s="31"/>
      <c r="E203" s="31"/>
      <c r="F203" s="26">
        <f t="shared" si="57"/>
        <v>0</v>
      </c>
      <c r="G203" s="31"/>
      <c r="H203" s="31"/>
      <c r="I203" s="31"/>
      <c r="J203" s="31"/>
      <c r="K203" s="31"/>
      <c r="L203" s="49"/>
      <c r="M203" s="31"/>
      <c r="N203" s="31"/>
      <c r="O203" s="44">
        <f t="shared" si="58"/>
        <v>0</v>
      </c>
    </row>
    <row r="204" spans="1:15" s="12" customFormat="1" ht="15.75" customHeight="1">
      <c r="A204" s="61" t="s">
        <v>28</v>
      </c>
      <c r="B204" s="55">
        <v>310</v>
      </c>
      <c r="C204" s="15" t="s">
        <v>38</v>
      </c>
      <c r="D204" s="31">
        <v>850</v>
      </c>
      <c r="E204" s="31"/>
      <c r="F204" s="26">
        <f t="shared" si="57"/>
        <v>0</v>
      </c>
      <c r="G204" s="31"/>
      <c r="H204" s="31"/>
      <c r="I204" s="31"/>
      <c r="J204" s="31"/>
      <c r="K204" s="31"/>
      <c r="L204" s="49"/>
      <c r="M204" s="31"/>
      <c r="N204" s="31"/>
      <c r="O204" s="44">
        <f t="shared" si="58"/>
        <v>0</v>
      </c>
    </row>
    <row r="205" spans="1:15" s="12" customFormat="1" ht="15.75" customHeight="1">
      <c r="A205" s="61" t="s">
        <v>28</v>
      </c>
      <c r="B205" s="55">
        <v>340</v>
      </c>
      <c r="C205" s="15" t="s">
        <v>38</v>
      </c>
      <c r="D205" s="31">
        <v>0</v>
      </c>
      <c r="E205" s="31">
        <v>132</v>
      </c>
      <c r="F205" s="26">
        <f t="shared" si="57"/>
        <v>2</v>
      </c>
      <c r="G205" s="31">
        <v>1</v>
      </c>
      <c r="H205" s="31">
        <v>1</v>
      </c>
      <c r="I205" s="31"/>
      <c r="J205" s="31"/>
      <c r="K205" s="31"/>
      <c r="L205" s="49"/>
      <c r="M205" s="31">
        <v>-2</v>
      </c>
      <c r="N205" s="31"/>
      <c r="O205" s="44">
        <f t="shared" si="58"/>
        <v>0</v>
      </c>
    </row>
    <row r="206" spans="1:15" s="13" customFormat="1" ht="21" customHeight="1">
      <c r="A206" s="80" t="s">
        <v>27</v>
      </c>
      <c r="B206" s="81"/>
      <c r="C206" s="81"/>
      <c r="D206" s="25">
        <f aca="true" t="shared" si="59" ref="D206:L206">D181+D159+D141</f>
        <v>1031</v>
      </c>
      <c r="E206" s="25">
        <f t="shared" si="59"/>
        <v>492.2</v>
      </c>
      <c r="F206" s="25">
        <f t="shared" si="59"/>
        <v>99</v>
      </c>
      <c r="G206" s="25">
        <f t="shared" si="59"/>
        <v>1</v>
      </c>
      <c r="H206" s="25">
        <f t="shared" si="59"/>
        <v>42</v>
      </c>
      <c r="I206" s="25">
        <f t="shared" si="59"/>
        <v>56</v>
      </c>
      <c r="J206" s="25">
        <f t="shared" si="59"/>
        <v>0</v>
      </c>
      <c r="K206" s="25">
        <f t="shared" si="59"/>
        <v>0</v>
      </c>
      <c r="L206" s="43">
        <f t="shared" si="59"/>
        <v>0</v>
      </c>
      <c r="M206" s="25">
        <f>M181+M159+M141</f>
        <v>74</v>
      </c>
      <c r="N206" s="25">
        <f>N181+N159+N141</f>
        <v>14.5</v>
      </c>
      <c r="O206" s="43">
        <f>O181+O159+O141</f>
        <v>173</v>
      </c>
    </row>
    <row r="207" spans="1:15" ht="19.5" customHeight="1">
      <c r="A207" s="74" t="s">
        <v>93</v>
      </c>
      <c r="B207" s="75"/>
      <c r="C207" s="76"/>
      <c r="D207" s="30"/>
      <c r="E207" s="30"/>
      <c r="F207" s="30"/>
      <c r="G207" s="30"/>
      <c r="H207" s="30"/>
      <c r="I207" s="30"/>
      <c r="J207" s="30"/>
      <c r="K207" s="30"/>
      <c r="L207" s="48"/>
      <c r="M207" s="30"/>
      <c r="N207" s="30"/>
      <c r="O207" s="48"/>
    </row>
    <row r="208" spans="1:15" s="4" customFormat="1" ht="19.5" customHeight="1" hidden="1">
      <c r="A208" s="61" t="s">
        <v>31</v>
      </c>
      <c r="B208" s="55">
        <v>222</v>
      </c>
      <c r="C208" s="15" t="s">
        <v>6</v>
      </c>
      <c r="D208" s="31"/>
      <c r="E208" s="31"/>
      <c r="F208" s="31"/>
      <c r="G208" s="31"/>
      <c r="H208" s="31"/>
      <c r="I208" s="31"/>
      <c r="J208" s="31"/>
      <c r="K208" s="31"/>
      <c r="L208" s="49"/>
      <c r="M208" s="31"/>
      <c r="N208" s="31"/>
      <c r="O208" s="49"/>
    </row>
    <row r="209" spans="1:15" s="4" customFormat="1" ht="15.75" customHeight="1">
      <c r="A209" s="61" t="s">
        <v>31</v>
      </c>
      <c r="B209" s="55">
        <v>226</v>
      </c>
      <c r="C209" s="15" t="s">
        <v>10</v>
      </c>
      <c r="D209" s="31">
        <v>0</v>
      </c>
      <c r="E209" s="31">
        <v>106.2</v>
      </c>
      <c r="F209" s="26">
        <f>SUM(G209:L209)</f>
        <v>1</v>
      </c>
      <c r="G209" s="31"/>
      <c r="H209" s="31"/>
      <c r="I209" s="31">
        <v>1</v>
      </c>
      <c r="J209" s="31"/>
      <c r="K209" s="31"/>
      <c r="L209" s="49"/>
      <c r="M209" s="31">
        <v>-1</v>
      </c>
      <c r="N209" s="31"/>
      <c r="O209" s="44">
        <f>F209+M209</f>
        <v>0</v>
      </c>
    </row>
    <row r="210" spans="1:15" s="14" customFormat="1" ht="15.75" customHeight="1" hidden="1">
      <c r="A210" s="61" t="s">
        <v>31</v>
      </c>
      <c r="B210" s="55">
        <v>290</v>
      </c>
      <c r="C210" s="15" t="s">
        <v>11</v>
      </c>
      <c r="D210" s="31"/>
      <c r="E210" s="31"/>
      <c r="F210" s="31"/>
      <c r="G210" s="31"/>
      <c r="H210" s="31"/>
      <c r="I210" s="31"/>
      <c r="J210" s="31"/>
      <c r="K210" s="31"/>
      <c r="L210" s="49"/>
      <c r="M210" s="31"/>
      <c r="N210" s="31"/>
      <c r="O210" s="49"/>
    </row>
    <row r="211" spans="1:15" s="4" customFormat="1" ht="15.75" customHeight="1" hidden="1">
      <c r="A211" s="61" t="s">
        <v>31</v>
      </c>
      <c r="B211" s="55">
        <v>310</v>
      </c>
      <c r="C211" s="15" t="s">
        <v>38</v>
      </c>
      <c r="D211" s="31"/>
      <c r="E211" s="31"/>
      <c r="F211" s="31"/>
      <c r="G211" s="31"/>
      <c r="H211" s="31"/>
      <c r="I211" s="31"/>
      <c r="J211" s="31"/>
      <c r="K211" s="31"/>
      <c r="L211" s="49"/>
      <c r="M211" s="31"/>
      <c r="N211" s="31"/>
      <c r="O211" s="49"/>
    </row>
    <row r="212" spans="1:15" s="4" customFormat="1" ht="15.75" customHeight="1" hidden="1">
      <c r="A212" s="61" t="s">
        <v>31</v>
      </c>
      <c r="B212" s="55">
        <v>340</v>
      </c>
      <c r="C212" s="15" t="s">
        <v>14</v>
      </c>
      <c r="D212" s="31"/>
      <c r="E212" s="31"/>
      <c r="F212" s="31"/>
      <c r="G212" s="31"/>
      <c r="H212" s="31"/>
      <c r="I212" s="31"/>
      <c r="J212" s="31"/>
      <c r="K212" s="31"/>
      <c r="L212" s="49"/>
      <c r="M212" s="31"/>
      <c r="N212" s="31"/>
      <c r="O212" s="49"/>
    </row>
    <row r="213" spans="1:15" s="4" customFormat="1" ht="15.75" customHeight="1">
      <c r="A213" s="80" t="s">
        <v>32</v>
      </c>
      <c r="B213" s="81"/>
      <c r="C213" s="81"/>
      <c r="D213" s="25">
        <f aca="true" t="shared" si="60" ref="D213:O213">SUM(D208:D212)</f>
        <v>0</v>
      </c>
      <c r="E213" s="25">
        <f t="shared" si="60"/>
        <v>106.2</v>
      </c>
      <c r="F213" s="25">
        <f t="shared" si="60"/>
        <v>1</v>
      </c>
      <c r="G213" s="25">
        <f t="shared" si="60"/>
        <v>0</v>
      </c>
      <c r="H213" s="25">
        <f t="shared" si="60"/>
        <v>0</v>
      </c>
      <c r="I213" s="25">
        <f t="shared" si="60"/>
        <v>1</v>
      </c>
      <c r="J213" s="25">
        <f t="shared" si="60"/>
        <v>0</v>
      </c>
      <c r="K213" s="25">
        <f t="shared" si="60"/>
        <v>0</v>
      </c>
      <c r="L213" s="43">
        <f t="shared" si="60"/>
        <v>0</v>
      </c>
      <c r="M213" s="25">
        <f t="shared" si="60"/>
        <v>-1</v>
      </c>
      <c r="N213" s="25">
        <f t="shared" si="60"/>
        <v>0</v>
      </c>
      <c r="O213" s="43">
        <f t="shared" si="60"/>
        <v>0</v>
      </c>
    </row>
    <row r="214" spans="1:15" s="14" customFormat="1" ht="14.25" customHeight="1">
      <c r="A214" s="85" t="s">
        <v>94</v>
      </c>
      <c r="B214" s="86"/>
      <c r="C214" s="86"/>
      <c r="D214" s="30"/>
      <c r="E214" s="30"/>
      <c r="F214" s="30"/>
      <c r="G214" s="30"/>
      <c r="H214" s="30"/>
      <c r="I214" s="30"/>
      <c r="J214" s="30"/>
      <c r="K214" s="30"/>
      <c r="L214" s="48"/>
      <c r="M214" s="30"/>
      <c r="N214" s="30"/>
      <c r="O214" s="48"/>
    </row>
    <row r="215" spans="1:15" s="4" customFormat="1" ht="14.25" customHeight="1">
      <c r="A215" s="60" t="s">
        <v>48</v>
      </c>
      <c r="B215" s="53">
        <v>210</v>
      </c>
      <c r="C215" s="16" t="s">
        <v>26</v>
      </c>
      <c r="D215" s="23">
        <f aca="true" t="shared" si="61" ref="D215:L215">D216+D218+D217</f>
        <v>1141</v>
      </c>
      <c r="E215" s="23">
        <f t="shared" si="61"/>
        <v>1539.7</v>
      </c>
      <c r="F215" s="23">
        <f t="shared" si="61"/>
        <v>1512.5</v>
      </c>
      <c r="G215" s="23">
        <f t="shared" si="61"/>
        <v>158</v>
      </c>
      <c r="H215" s="23">
        <f t="shared" si="61"/>
        <v>434.4</v>
      </c>
      <c r="I215" s="23">
        <f t="shared" si="61"/>
        <v>176</v>
      </c>
      <c r="J215" s="23">
        <f t="shared" si="61"/>
        <v>0</v>
      </c>
      <c r="K215" s="23">
        <f t="shared" si="61"/>
        <v>744.1</v>
      </c>
      <c r="L215" s="41">
        <f t="shared" si="61"/>
        <v>0</v>
      </c>
      <c r="M215" s="23">
        <f>M216+M218+M217</f>
        <v>-66</v>
      </c>
      <c r="N215" s="23">
        <f>N216+N218+N217</f>
        <v>348.1</v>
      </c>
      <c r="O215" s="41">
        <f>O216+O218+O217</f>
        <v>1446.5</v>
      </c>
    </row>
    <row r="216" spans="1:15" s="4" customFormat="1" ht="14.25" customHeight="1">
      <c r="A216" s="61" t="s">
        <v>48</v>
      </c>
      <c r="B216" s="55">
        <v>211</v>
      </c>
      <c r="C216" s="15" t="s">
        <v>1</v>
      </c>
      <c r="D216" s="26">
        <v>876</v>
      </c>
      <c r="E216" s="26">
        <v>1145.7</v>
      </c>
      <c r="F216" s="26">
        <f>SUM(G216:L216)</f>
        <v>1161.1</v>
      </c>
      <c r="G216" s="26"/>
      <c r="H216" s="26">
        <v>434.4</v>
      </c>
      <c r="I216" s="26">
        <v>155.2</v>
      </c>
      <c r="J216" s="26"/>
      <c r="K216" s="26">
        <v>571.5</v>
      </c>
      <c r="L216" s="44"/>
      <c r="M216" s="26">
        <v>-51</v>
      </c>
      <c r="N216" s="26">
        <v>278</v>
      </c>
      <c r="O216" s="44">
        <f>F216+M216</f>
        <v>1110.1</v>
      </c>
    </row>
    <row r="217" spans="1:15" s="4" customFormat="1" ht="14.25" customHeight="1">
      <c r="A217" s="61" t="s">
        <v>48</v>
      </c>
      <c r="B217" s="55">
        <v>212</v>
      </c>
      <c r="C217" s="15" t="s">
        <v>2</v>
      </c>
      <c r="D217" s="26">
        <v>0</v>
      </c>
      <c r="E217" s="26">
        <v>48</v>
      </c>
      <c r="F217" s="26">
        <f>SUM(G217:L217)</f>
        <v>1</v>
      </c>
      <c r="G217" s="26"/>
      <c r="H217" s="26"/>
      <c r="I217" s="26">
        <v>1</v>
      </c>
      <c r="J217" s="26"/>
      <c r="K217" s="26"/>
      <c r="L217" s="44"/>
      <c r="M217" s="26"/>
      <c r="N217" s="26"/>
      <c r="O217" s="44">
        <f>F217+M217</f>
        <v>1</v>
      </c>
    </row>
    <row r="218" spans="1:15" s="14" customFormat="1" ht="14.25" customHeight="1">
      <c r="A218" s="61" t="s">
        <v>48</v>
      </c>
      <c r="B218" s="55">
        <v>213</v>
      </c>
      <c r="C218" s="15" t="s">
        <v>3</v>
      </c>
      <c r="D218" s="26">
        <v>265</v>
      </c>
      <c r="E218" s="26">
        <v>346</v>
      </c>
      <c r="F218" s="26">
        <f>SUM(G218:L218)</f>
        <v>350.4</v>
      </c>
      <c r="G218" s="26">
        <v>158</v>
      </c>
      <c r="H218" s="26"/>
      <c r="I218" s="26">
        <v>19.8</v>
      </c>
      <c r="J218" s="26"/>
      <c r="K218" s="26">
        <v>172.6</v>
      </c>
      <c r="L218" s="44"/>
      <c r="M218" s="26">
        <v>-15</v>
      </c>
      <c r="N218" s="26">
        <v>70.1</v>
      </c>
      <c r="O218" s="44">
        <f>F218+M218</f>
        <v>335.4</v>
      </c>
    </row>
    <row r="219" spans="1:15" s="3" customFormat="1" ht="14.25" customHeight="1">
      <c r="A219" s="61" t="s">
        <v>48</v>
      </c>
      <c r="B219" s="53">
        <v>220</v>
      </c>
      <c r="C219" s="16" t="s">
        <v>4</v>
      </c>
      <c r="D219" s="23">
        <f aca="true" t="shared" si="62" ref="D219:L219">SUM(D220:D227)</f>
        <v>132</v>
      </c>
      <c r="E219" s="23">
        <f t="shared" si="62"/>
        <v>317.6</v>
      </c>
      <c r="F219" s="23">
        <f t="shared" si="62"/>
        <v>103</v>
      </c>
      <c r="G219" s="23">
        <f t="shared" si="62"/>
        <v>0</v>
      </c>
      <c r="H219" s="23">
        <f t="shared" si="62"/>
        <v>35</v>
      </c>
      <c r="I219" s="23">
        <f t="shared" si="62"/>
        <v>68</v>
      </c>
      <c r="J219" s="23">
        <f t="shared" si="62"/>
        <v>0</v>
      </c>
      <c r="K219" s="23">
        <f t="shared" si="62"/>
        <v>0</v>
      </c>
      <c r="L219" s="41">
        <f t="shared" si="62"/>
        <v>0</v>
      </c>
      <c r="M219" s="23">
        <f>SUM(M220:M227)</f>
        <v>0</v>
      </c>
      <c r="N219" s="23">
        <f>SUM(N220:N227)</f>
        <v>26.900000000000002</v>
      </c>
      <c r="O219" s="41">
        <f>SUM(O220:O227)</f>
        <v>103</v>
      </c>
    </row>
    <row r="220" spans="1:15" s="3" customFormat="1" ht="14.25" customHeight="1" hidden="1">
      <c r="A220" s="61" t="s">
        <v>48</v>
      </c>
      <c r="B220" s="55">
        <v>221</v>
      </c>
      <c r="C220" s="15" t="s">
        <v>5</v>
      </c>
      <c r="D220" s="26"/>
      <c r="E220" s="26"/>
      <c r="F220" s="26"/>
      <c r="G220" s="26"/>
      <c r="H220" s="26"/>
      <c r="I220" s="26"/>
      <c r="J220" s="26"/>
      <c r="K220" s="26"/>
      <c r="L220" s="44"/>
      <c r="M220" s="26"/>
      <c r="N220" s="26"/>
      <c r="O220" s="44"/>
    </row>
    <row r="221" spans="1:15" s="4" customFormat="1" ht="14.25" customHeight="1">
      <c r="A221" s="61" t="s">
        <v>48</v>
      </c>
      <c r="B221" s="55">
        <v>222</v>
      </c>
      <c r="C221" s="15" t="s">
        <v>6</v>
      </c>
      <c r="D221" s="26">
        <v>0</v>
      </c>
      <c r="E221" s="26">
        <v>34</v>
      </c>
      <c r="F221" s="26">
        <f>SUM(G221:L221)</f>
        <v>2</v>
      </c>
      <c r="G221" s="26"/>
      <c r="H221" s="26"/>
      <c r="I221" s="26">
        <v>2</v>
      </c>
      <c r="J221" s="26"/>
      <c r="K221" s="26"/>
      <c r="L221" s="44"/>
      <c r="M221" s="26"/>
      <c r="N221" s="26"/>
      <c r="O221" s="44">
        <f aca="true" t="shared" si="63" ref="O221:O228">F221+M221</f>
        <v>2</v>
      </c>
    </row>
    <row r="222" spans="1:15" s="4" customFormat="1" ht="14.25" customHeight="1">
      <c r="A222" s="61" t="s">
        <v>48</v>
      </c>
      <c r="B222" s="55">
        <v>223</v>
      </c>
      <c r="C222" s="15" t="s">
        <v>7</v>
      </c>
      <c r="D222" s="26">
        <v>65</v>
      </c>
      <c r="E222" s="26">
        <v>70</v>
      </c>
      <c r="F222" s="26">
        <f aca="true" t="shared" si="64" ref="F222:F228">SUM(G222:L222)</f>
        <v>70</v>
      </c>
      <c r="G222" s="26"/>
      <c r="H222" s="26">
        <v>35</v>
      </c>
      <c r="I222" s="26">
        <v>35</v>
      </c>
      <c r="J222" s="26"/>
      <c r="K222" s="26"/>
      <c r="L222" s="44"/>
      <c r="M222" s="26"/>
      <c r="N222" s="26">
        <v>26.1</v>
      </c>
      <c r="O222" s="44">
        <f t="shared" si="63"/>
        <v>70</v>
      </c>
    </row>
    <row r="223" spans="1:15" s="12" customFormat="1" ht="15.75" customHeight="1">
      <c r="A223" s="61" t="s">
        <v>48</v>
      </c>
      <c r="B223" s="55">
        <v>225</v>
      </c>
      <c r="C223" s="15" t="s">
        <v>9</v>
      </c>
      <c r="D223" s="26">
        <v>35</v>
      </c>
      <c r="E223" s="26">
        <v>70</v>
      </c>
      <c r="F223" s="26">
        <f t="shared" si="64"/>
        <v>1</v>
      </c>
      <c r="G223" s="26"/>
      <c r="H223" s="26">
        <v>0</v>
      </c>
      <c r="I223" s="26">
        <v>1</v>
      </c>
      <c r="J223" s="26"/>
      <c r="K223" s="26"/>
      <c r="L223" s="44"/>
      <c r="M223" s="26"/>
      <c r="N223" s="26"/>
      <c r="O223" s="44">
        <f t="shared" si="63"/>
        <v>1</v>
      </c>
    </row>
    <row r="224" spans="1:15" s="12" customFormat="1" ht="15.75" customHeight="1" hidden="1">
      <c r="A224" s="61" t="s">
        <v>48</v>
      </c>
      <c r="B224" s="55">
        <v>225</v>
      </c>
      <c r="C224" s="15" t="s">
        <v>96</v>
      </c>
      <c r="D224" s="26"/>
      <c r="E224" s="26"/>
      <c r="F224" s="26">
        <f t="shared" si="64"/>
        <v>0</v>
      </c>
      <c r="G224" s="26"/>
      <c r="H224" s="26"/>
      <c r="I224" s="26"/>
      <c r="J224" s="26"/>
      <c r="K224" s="26"/>
      <c r="L224" s="44"/>
      <c r="M224" s="26"/>
      <c r="N224" s="26"/>
      <c r="O224" s="44">
        <f t="shared" si="63"/>
        <v>0</v>
      </c>
    </row>
    <row r="225" spans="1:15" s="12" customFormat="1" ht="15.75">
      <c r="A225" s="61" t="s">
        <v>48</v>
      </c>
      <c r="B225" s="55">
        <v>226</v>
      </c>
      <c r="C225" s="15" t="s">
        <v>10</v>
      </c>
      <c r="D225" s="26">
        <v>32</v>
      </c>
      <c r="E225" s="26">
        <v>143.6</v>
      </c>
      <c r="F225" s="26">
        <f t="shared" si="64"/>
        <v>30</v>
      </c>
      <c r="G225" s="26"/>
      <c r="H225" s="26"/>
      <c r="I225" s="26">
        <v>30</v>
      </c>
      <c r="J225" s="26"/>
      <c r="K225" s="26"/>
      <c r="L225" s="44"/>
      <c r="M225" s="26"/>
      <c r="N225" s="26">
        <v>0.8</v>
      </c>
      <c r="O225" s="44">
        <f t="shared" si="63"/>
        <v>30</v>
      </c>
    </row>
    <row r="226" spans="1:15" s="12" customFormat="1" ht="15.75" customHeight="1" hidden="1">
      <c r="A226" s="61" t="s">
        <v>48</v>
      </c>
      <c r="B226" s="55">
        <v>226</v>
      </c>
      <c r="C226" s="15" t="s">
        <v>95</v>
      </c>
      <c r="D226" s="26"/>
      <c r="E226" s="26"/>
      <c r="F226" s="26">
        <f t="shared" si="64"/>
        <v>0</v>
      </c>
      <c r="G226" s="26"/>
      <c r="H226" s="26"/>
      <c r="I226" s="26"/>
      <c r="J226" s="26"/>
      <c r="K226" s="26"/>
      <c r="L226" s="44"/>
      <c r="M226" s="26"/>
      <c r="N226" s="26"/>
      <c r="O226" s="44">
        <f t="shared" si="63"/>
        <v>0</v>
      </c>
    </row>
    <row r="227" spans="1:15" s="12" customFormat="1" ht="15.75" customHeight="1" hidden="1">
      <c r="A227" s="61" t="s">
        <v>48</v>
      </c>
      <c r="B227" s="55">
        <v>226</v>
      </c>
      <c r="C227" s="15" t="s">
        <v>96</v>
      </c>
      <c r="D227" s="26"/>
      <c r="E227" s="26"/>
      <c r="F227" s="26">
        <f t="shared" si="64"/>
        <v>0</v>
      </c>
      <c r="G227" s="26"/>
      <c r="H227" s="26"/>
      <c r="I227" s="26"/>
      <c r="J227" s="26"/>
      <c r="K227" s="26"/>
      <c r="L227" s="44"/>
      <c r="M227" s="26"/>
      <c r="N227" s="26"/>
      <c r="O227" s="44">
        <f t="shared" si="63"/>
        <v>0</v>
      </c>
    </row>
    <row r="228" spans="1:15" s="12" customFormat="1" ht="15.75">
      <c r="A228" s="60" t="s">
        <v>48</v>
      </c>
      <c r="B228" s="53">
        <v>290</v>
      </c>
      <c r="C228" s="16" t="s">
        <v>11</v>
      </c>
      <c r="D228" s="27">
        <v>5</v>
      </c>
      <c r="E228" s="27">
        <v>75.6</v>
      </c>
      <c r="F228" s="26">
        <f t="shared" si="64"/>
        <v>5</v>
      </c>
      <c r="G228" s="27"/>
      <c r="H228" s="27"/>
      <c r="I228" s="27">
        <v>5</v>
      </c>
      <c r="J228" s="27"/>
      <c r="K228" s="27"/>
      <c r="L228" s="45"/>
      <c r="M228" s="27"/>
      <c r="N228" s="27"/>
      <c r="O228" s="44">
        <f t="shared" si="63"/>
        <v>5</v>
      </c>
    </row>
    <row r="229" spans="1:15" s="13" customFormat="1" ht="18.75">
      <c r="A229" s="61" t="s">
        <v>48</v>
      </c>
      <c r="B229" s="53">
        <v>300</v>
      </c>
      <c r="C229" s="16" t="s">
        <v>12</v>
      </c>
      <c r="D229" s="23">
        <f aca="true" t="shared" si="65" ref="D229:L229">SUM(D230:D235)</f>
        <v>3</v>
      </c>
      <c r="E229" s="23">
        <f t="shared" si="65"/>
        <v>242.8</v>
      </c>
      <c r="F229" s="23">
        <f t="shared" si="65"/>
        <v>10</v>
      </c>
      <c r="G229" s="23">
        <f t="shared" si="65"/>
        <v>0</v>
      </c>
      <c r="H229" s="23">
        <f t="shared" si="65"/>
        <v>0</v>
      </c>
      <c r="I229" s="23">
        <f t="shared" si="65"/>
        <v>10</v>
      </c>
      <c r="J229" s="23">
        <f t="shared" si="65"/>
        <v>0</v>
      </c>
      <c r="K229" s="23">
        <f t="shared" si="65"/>
        <v>0</v>
      </c>
      <c r="L229" s="41">
        <f t="shared" si="65"/>
        <v>0</v>
      </c>
      <c r="M229" s="23">
        <f>SUM(M230:M235)</f>
        <v>65.4</v>
      </c>
      <c r="N229" s="23">
        <f>SUM(N230:N235)</f>
        <v>0</v>
      </c>
      <c r="O229" s="41">
        <f>SUM(O230:O235)</f>
        <v>75.4</v>
      </c>
    </row>
    <row r="230" spans="1:15" ht="15.75">
      <c r="A230" s="61" t="s">
        <v>48</v>
      </c>
      <c r="B230" s="55">
        <v>310</v>
      </c>
      <c r="C230" s="15" t="s">
        <v>13</v>
      </c>
      <c r="D230" s="26">
        <v>0</v>
      </c>
      <c r="E230" s="26">
        <v>50</v>
      </c>
      <c r="F230" s="26">
        <f>SUM(G230:L230)</f>
        <v>5</v>
      </c>
      <c r="G230" s="26"/>
      <c r="H230" s="26"/>
      <c r="I230" s="26">
        <v>5</v>
      </c>
      <c r="J230" s="26"/>
      <c r="K230" s="26"/>
      <c r="L230" s="44"/>
      <c r="M230" s="26"/>
      <c r="N230" s="26"/>
      <c r="O230" s="44">
        <f>F230+M230</f>
        <v>5</v>
      </c>
    </row>
    <row r="231" spans="1:15" s="4" customFormat="1" ht="18.75" customHeight="1" hidden="1">
      <c r="A231" s="61" t="s">
        <v>48</v>
      </c>
      <c r="B231" s="55">
        <v>310</v>
      </c>
      <c r="C231" s="15" t="s">
        <v>95</v>
      </c>
      <c r="D231" s="26"/>
      <c r="E231" s="26"/>
      <c r="F231" s="26">
        <f>SUM(G231:L231)</f>
        <v>0</v>
      </c>
      <c r="G231" s="26"/>
      <c r="H231" s="26"/>
      <c r="I231" s="26"/>
      <c r="J231" s="26"/>
      <c r="K231" s="26"/>
      <c r="L231" s="44"/>
      <c r="M231" s="26"/>
      <c r="N231" s="26"/>
      <c r="O231" s="44">
        <f>F231+M231</f>
        <v>0</v>
      </c>
    </row>
    <row r="232" spans="1:15" s="7" customFormat="1" ht="18.75" customHeight="1" hidden="1">
      <c r="A232" s="61" t="s">
        <v>48</v>
      </c>
      <c r="B232" s="55">
        <v>310</v>
      </c>
      <c r="C232" s="15" t="s">
        <v>96</v>
      </c>
      <c r="D232" s="26"/>
      <c r="E232" s="26"/>
      <c r="F232" s="26">
        <f>SUM(G232:L232)</f>
        <v>0</v>
      </c>
      <c r="G232" s="26"/>
      <c r="H232" s="26"/>
      <c r="I232" s="26"/>
      <c r="J232" s="26"/>
      <c r="K232" s="26"/>
      <c r="L232" s="44"/>
      <c r="M232" s="26"/>
      <c r="N232" s="26"/>
      <c r="O232" s="44">
        <f>F232+M232</f>
        <v>0</v>
      </c>
    </row>
    <row r="233" spans="1:15" s="6" customFormat="1" ht="18.75">
      <c r="A233" s="61" t="s">
        <v>48</v>
      </c>
      <c r="B233" s="55">
        <v>340</v>
      </c>
      <c r="C233" s="15" t="s">
        <v>14</v>
      </c>
      <c r="D233" s="26">
        <v>3</v>
      </c>
      <c r="E233" s="26">
        <v>192.8</v>
      </c>
      <c r="F233" s="26">
        <f>SUM(G233:L233)</f>
        <v>5</v>
      </c>
      <c r="G233" s="26"/>
      <c r="H233" s="26"/>
      <c r="I233" s="26">
        <v>5</v>
      </c>
      <c r="J233" s="26"/>
      <c r="K233" s="26"/>
      <c r="L233" s="44"/>
      <c r="M233" s="26">
        <v>65.4</v>
      </c>
      <c r="N233" s="26"/>
      <c r="O233" s="44">
        <f>F233+M233</f>
        <v>70.4</v>
      </c>
    </row>
    <row r="234" spans="1:15" s="4" customFormat="1" ht="17.25" customHeight="1" hidden="1">
      <c r="A234" s="61" t="s">
        <v>48</v>
      </c>
      <c r="B234" s="55">
        <v>340</v>
      </c>
      <c r="C234" s="15" t="s">
        <v>95</v>
      </c>
      <c r="D234" s="26"/>
      <c r="E234" s="26"/>
      <c r="F234" s="26"/>
      <c r="G234" s="26"/>
      <c r="H234" s="26"/>
      <c r="I234" s="26"/>
      <c r="J234" s="26"/>
      <c r="K234" s="26"/>
      <c r="L234" s="44"/>
      <c r="M234" s="26"/>
      <c r="N234" s="26"/>
      <c r="O234" s="44"/>
    </row>
    <row r="235" spans="1:15" s="4" customFormat="1" ht="15.75" customHeight="1" hidden="1">
      <c r="A235" s="61" t="s">
        <v>48</v>
      </c>
      <c r="B235" s="55">
        <v>340</v>
      </c>
      <c r="C235" s="15" t="s">
        <v>96</v>
      </c>
      <c r="D235" s="26"/>
      <c r="E235" s="26"/>
      <c r="F235" s="26"/>
      <c r="G235" s="26"/>
      <c r="H235" s="26"/>
      <c r="I235" s="26"/>
      <c r="J235" s="26"/>
      <c r="K235" s="26"/>
      <c r="L235" s="44"/>
      <c r="M235" s="26"/>
      <c r="N235" s="26"/>
      <c r="O235" s="44"/>
    </row>
    <row r="236" spans="1:15" s="4" customFormat="1" ht="15.75">
      <c r="A236" s="80" t="s">
        <v>49</v>
      </c>
      <c r="B236" s="81"/>
      <c r="C236" s="81"/>
      <c r="D236" s="25">
        <f aca="true" t="shared" si="66" ref="D236:L236">SUM(D215,D219,D228,D229)</f>
        <v>1281</v>
      </c>
      <c r="E236" s="25">
        <f t="shared" si="66"/>
        <v>2175.7000000000003</v>
      </c>
      <c r="F236" s="25">
        <f t="shared" si="66"/>
        <v>1630.5</v>
      </c>
      <c r="G236" s="25">
        <f t="shared" si="66"/>
        <v>158</v>
      </c>
      <c r="H236" s="25">
        <f t="shared" si="66"/>
        <v>469.4</v>
      </c>
      <c r="I236" s="25">
        <f t="shared" si="66"/>
        <v>259</v>
      </c>
      <c r="J236" s="25">
        <f t="shared" si="66"/>
        <v>0</v>
      </c>
      <c r="K236" s="25">
        <f t="shared" si="66"/>
        <v>744.1</v>
      </c>
      <c r="L236" s="43">
        <f t="shared" si="66"/>
        <v>0</v>
      </c>
      <c r="M236" s="25">
        <f>SUM(M215,M219,M228,M229)</f>
        <v>-0.5999999999999943</v>
      </c>
      <c r="N236" s="25">
        <f>SUM(N215,N219,N228,N229)</f>
        <v>375</v>
      </c>
      <c r="O236" s="43">
        <f>SUM(O215,O219,O228,O229)</f>
        <v>1629.9</v>
      </c>
    </row>
    <row r="237" spans="1:15" s="4" customFormat="1" ht="15.75" customHeight="1">
      <c r="A237" s="74" t="s">
        <v>97</v>
      </c>
      <c r="B237" s="75"/>
      <c r="C237" s="76"/>
      <c r="D237" s="30"/>
      <c r="E237" s="30"/>
      <c r="F237" s="30"/>
      <c r="G237" s="30"/>
      <c r="H237" s="30"/>
      <c r="I237" s="30"/>
      <c r="J237" s="30"/>
      <c r="K237" s="30"/>
      <c r="L237" s="48"/>
      <c r="M237" s="30"/>
      <c r="N237" s="30"/>
      <c r="O237" s="48"/>
    </row>
    <row r="238" spans="1:15" s="4" customFormat="1" ht="15.75" customHeight="1">
      <c r="A238" s="67"/>
      <c r="B238" s="79" t="s">
        <v>98</v>
      </c>
      <c r="C238" s="79"/>
      <c r="D238" s="25">
        <f aca="true" t="shared" si="67" ref="D238:O238">SUM(D239)</f>
        <v>84</v>
      </c>
      <c r="E238" s="25">
        <f t="shared" si="67"/>
        <v>91.2</v>
      </c>
      <c r="F238" s="25">
        <f t="shared" si="67"/>
        <v>91.2</v>
      </c>
      <c r="G238" s="25">
        <f t="shared" si="67"/>
        <v>0</v>
      </c>
      <c r="H238" s="25">
        <f t="shared" si="67"/>
        <v>91.2</v>
      </c>
      <c r="I238" s="25">
        <f t="shared" si="67"/>
        <v>0</v>
      </c>
      <c r="J238" s="25">
        <f t="shared" si="67"/>
        <v>0</v>
      </c>
      <c r="K238" s="25">
        <f t="shared" si="67"/>
        <v>0</v>
      </c>
      <c r="L238" s="43">
        <f t="shared" si="67"/>
        <v>0</v>
      </c>
      <c r="M238" s="25">
        <f t="shared" si="67"/>
        <v>0</v>
      </c>
      <c r="N238" s="25">
        <f t="shared" si="67"/>
        <v>7</v>
      </c>
      <c r="O238" s="43">
        <f t="shared" si="67"/>
        <v>91.2</v>
      </c>
    </row>
    <row r="239" spans="1:15" s="4" customFormat="1" ht="31.5">
      <c r="A239" s="68" t="s">
        <v>63</v>
      </c>
      <c r="B239" s="69" t="s">
        <v>64</v>
      </c>
      <c r="C239" s="15" t="s">
        <v>99</v>
      </c>
      <c r="D239" s="31">
        <v>84</v>
      </c>
      <c r="E239" s="31">
        <v>91.2</v>
      </c>
      <c r="F239" s="26">
        <f>SUM(G239:L239)</f>
        <v>91.2</v>
      </c>
      <c r="G239" s="31"/>
      <c r="H239" s="31">
        <v>91.2</v>
      </c>
      <c r="I239" s="31"/>
      <c r="J239" s="31"/>
      <c r="K239" s="31"/>
      <c r="L239" s="49"/>
      <c r="M239" s="31"/>
      <c r="N239" s="31">
        <v>7</v>
      </c>
      <c r="O239" s="44">
        <f>F239+M239</f>
        <v>91.2</v>
      </c>
    </row>
    <row r="240" spans="1:15" s="4" customFormat="1" ht="15.75" customHeight="1" hidden="1">
      <c r="A240" s="67"/>
      <c r="B240" s="79" t="s">
        <v>100</v>
      </c>
      <c r="C240" s="79"/>
      <c r="D240" s="25">
        <f aca="true" t="shared" si="68" ref="D240:L240">SUM(D241:D246)</f>
        <v>0</v>
      </c>
      <c r="E240" s="25">
        <f t="shared" si="68"/>
        <v>0</v>
      </c>
      <c r="F240" s="25">
        <f t="shared" si="68"/>
        <v>0</v>
      </c>
      <c r="G240" s="25">
        <f t="shared" si="68"/>
        <v>0</v>
      </c>
      <c r="H240" s="25">
        <f t="shared" si="68"/>
        <v>0</v>
      </c>
      <c r="I240" s="25">
        <f t="shared" si="68"/>
        <v>0</v>
      </c>
      <c r="J240" s="25">
        <f t="shared" si="68"/>
        <v>0</v>
      </c>
      <c r="K240" s="25">
        <f t="shared" si="68"/>
        <v>0</v>
      </c>
      <c r="L240" s="43">
        <f t="shared" si="68"/>
        <v>0</v>
      </c>
      <c r="M240" s="25">
        <f>SUM(M241:M246)</f>
        <v>0</v>
      </c>
      <c r="N240" s="25">
        <f>SUM(N241:N246)</f>
        <v>0</v>
      </c>
      <c r="O240" s="43">
        <f>SUM(O241:O246)</f>
        <v>0</v>
      </c>
    </row>
    <row r="241" spans="1:15" s="4" customFormat="1" ht="15.75" customHeight="1" hidden="1">
      <c r="A241" s="68" t="s">
        <v>34</v>
      </c>
      <c r="B241" s="69" t="s">
        <v>53</v>
      </c>
      <c r="C241" s="15" t="s">
        <v>6</v>
      </c>
      <c r="D241" s="31"/>
      <c r="E241" s="31"/>
      <c r="F241" s="31"/>
      <c r="G241" s="31"/>
      <c r="H241" s="31"/>
      <c r="I241" s="31"/>
      <c r="J241" s="31"/>
      <c r="K241" s="31"/>
      <c r="L241" s="49"/>
      <c r="M241" s="31"/>
      <c r="N241" s="31"/>
      <c r="O241" s="49"/>
    </row>
    <row r="242" spans="1:15" s="4" customFormat="1" ht="15.75" customHeight="1" hidden="1">
      <c r="A242" s="68" t="s">
        <v>34</v>
      </c>
      <c r="B242" s="69" t="s">
        <v>35</v>
      </c>
      <c r="C242" s="15" t="s">
        <v>10</v>
      </c>
      <c r="D242" s="31"/>
      <c r="E242" s="31"/>
      <c r="F242" s="31"/>
      <c r="G242" s="31"/>
      <c r="H242" s="31"/>
      <c r="I242" s="31"/>
      <c r="J242" s="31"/>
      <c r="K242" s="31"/>
      <c r="L242" s="49"/>
      <c r="M242" s="31"/>
      <c r="N242" s="31"/>
      <c r="O242" s="49"/>
    </row>
    <row r="243" spans="1:15" s="4" customFormat="1" ht="31.5" customHeight="1" hidden="1">
      <c r="A243" s="68" t="s">
        <v>34</v>
      </c>
      <c r="B243" s="69" t="s">
        <v>64</v>
      </c>
      <c r="C243" s="15" t="s">
        <v>99</v>
      </c>
      <c r="D243" s="31"/>
      <c r="E243" s="31"/>
      <c r="F243" s="31"/>
      <c r="G243" s="31"/>
      <c r="H243" s="31"/>
      <c r="I243" s="31"/>
      <c r="J243" s="31"/>
      <c r="K243" s="31"/>
      <c r="L243" s="49"/>
      <c r="M243" s="31"/>
      <c r="N243" s="31"/>
      <c r="O243" s="49"/>
    </row>
    <row r="244" spans="1:15" s="4" customFormat="1" ht="15.75" customHeight="1" hidden="1">
      <c r="A244" s="68" t="s">
        <v>34</v>
      </c>
      <c r="B244" s="69" t="s">
        <v>30</v>
      </c>
      <c r="C244" s="15" t="s">
        <v>11</v>
      </c>
      <c r="D244" s="31"/>
      <c r="E244" s="31"/>
      <c r="F244" s="26">
        <f>SUM(G244:L244)</f>
        <v>0</v>
      </c>
      <c r="G244" s="31"/>
      <c r="H244" s="31"/>
      <c r="I244" s="31"/>
      <c r="J244" s="31"/>
      <c r="K244" s="31"/>
      <c r="L244" s="49"/>
      <c r="M244" s="31"/>
      <c r="N244" s="31"/>
      <c r="O244" s="49"/>
    </row>
    <row r="245" spans="1:15" s="4" customFormat="1" ht="45.75" customHeight="1" hidden="1">
      <c r="A245" s="68" t="s">
        <v>34</v>
      </c>
      <c r="B245" s="55">
        <v>310</v>
      </c>
      <c r="C245" s="15" t="s">
        <v>13</v>
      </c>
      <c r="D245" s="31"/>
      <c r="E245" s="31"/>
      <c r="F245" s="31"/>
      <c r="G245" s="31"/>
      <c r="H245" s="31"/>
      <c r="I245" s="31"/>
      <c r="J245" s="31"/>
      <c r="K245" s="31"/>
      <c r="L245" s="49"/>
      <c r="M245" s="31"/>
      <c r="N245" s="31"/>
      <c r="O245" s="49"/>
    </row>
    <row r="246" spans="1:15" s="4" customFormat="1" ht="19.5" customHeight="1" hidden="1">
      <c r="A246" s="68" t="s">
        <v>34</v>
      </c>
      <c r="B246" s="69" t="s">
        <v>39</v>
      </c>
      <c r="C246" s="15" t="s">
        <v>14</v>
      </c>
      <c r="D246" s="31"/>
      <c r="E246" s="31"/>
      <c r="F246" s="31"/>
      <c r="G246" s="31"/>
      <c r="H246" s="31"/>
      <c r="I246" s="31"/>
      <c r="J246" s="31"/>
      <c r="K246" s="31"/>
      <c r="L246" s="49"/>
      <c r="M246" s="31"/>
      <c r="N246" s="31"/>
      <c r="O246" s="49"/>
    </row>
    <row r="247" spans="1:15" s="4" customFormat="1" ht="23.25" customHeight="1" hidden="1">
      <c r="A247" s="67"/>
      <c r="B247" s="79" t="s">
        <v>101</v>
      </c>
      <c r="C247" s="79"/>
      <c r="D247" s="25">
        <f aca="true" t="shared" si="69" ref="D247:L247">SUM(D248:D252)</f>
        <v>0</v>
      </c>
      <c r="E247" s="25">
        <f t="shared" si="69"/>
        <v>0</v>
      </c>
      <c r="F247" s="25">
        <f t="shared" si="69"/>
        <v>0</v>
      </c>
      <c r="G247" s="25">
        <f t="shared" si="69"/>
        <v>0</v>
      </c>
      <c r="H247" s="25">
        <f t="shared" si="69"/>
        <v>0</v>
      </c>
      <c r="I247" s="25">
        <f t="shared" si="69"/>
        <v>0</v>
      </c>
      <c r="J247" s="25">
        <f t="shared" si="69"/>
        <v>0</v>
      </c>
      <c r="K247" s="25">
        <f t="shared" si="69"/>
        <v>0</v>
      </c>
      <c r="L247" s="43">
        <f t="shared" si="69"/>
        <v>0</v>
      </c>
      <c r="M247" s="25">
        <f>SUM(M248:M252)</f>
        <v>0</v>
      </c>
      <c r="N247" s="25">
        <f>SUM(N248:N252)</f>
        <v>0</v>
      </c>
      <c r="O247" s="43">
        <f>SUM(O248:O252)</f>
        <v>0</v>
      </c>
    </row>
    <row r="248" spans="1:15" s="4" customFormat="1" ht="18" customHeight="1" hidden="1">
      <c r="A248" s="68" t="s">
        <v>50</v>
      </c>
      <c r="B248" s="69" t="s">
        <v>53</v>
      </c>
      <c r="C248" s="15" t="s">
        <v>6</v>
      </c>
      <c r="D248" s="31"/>
      <c r="E248" s="31"/>
      <c r="F248" s="31"/>
      <c r="G248" s="31"/>
      <c r="H248" s="31"/>
      <c r="I248" s="31"/>
      <c r="J248" s="31"/>
      <c r="K248" s="31"/>
      <c r="L248" s="49"/>
      <c r="M248" s="31"/>
      <c r="N248" s="31"/>
      <c r="O248" s="49"/>
    </row>
    <row r="249" spans="1:15" s="4" customFormat="1" ht="15.75" customHeight="1" hidden="1">
      <c r="A249" s="68" t="s">
        <v>50</v>
      </c>
      <c r="B249" s="69" t="s">
        <v>35</v>
      </c>
      <c r="C249" s="15" t="s">
        <v>10</v>
      </c>
      <c r="D249" s="31"/>
      <c r="E249" s="31"/>
      <c r="F249" s="31"/>
      <c r="G249" s="31"/>
      <c r="H249" s="31"/>
      <c r="I249" s="31"/>
      <c r="J249" s="31"/>
      <c r="K249" s="31"/>
      <c r="L249" s="49"/>
      <c r="M249" s="31"/>
      <c r="N249" s="31"/>
      <c r="O249" s="49"/>
    </row>
    <row r="250" spans="1:15" s="4" customFormat="1" ht="15.75" customHeight="1" hidden="1">
      <c r="A250" s="68" t="s">
        <v>50</v>
      </c>
      <c r="B250" s="69" t="s">
        <v>30</v>
      </c>
      <c r="C250" s="15" t="s">
        <v>11</v>
      </c>
      <c r="D250" s="31"/>
      <c r="E250" s="31"/>
      <c r="F250" s="31"/>
      <c r="G250" s="31"/>
      <c r="H250" s="31"/>
      <c r="I250" s="31"/>
      <c r="J250" s="31"/>
      <c r="K250" s="31"/>
      <c r="L250" s="49"/>
      <c r="M250" s="31"/>
      <c r="N250" s="31"/>
      <c r="O250" s="49"/>
    </row>
    <row r="251" spans="1:15" s="4" customFormat="1" ht="18.75" customHeight="1" hidden="1">
      <c r="A251" s="68" t="s">
        <v>50</v>
      </c>
      <c r="B251" s="55">
        <v>310</v>
      </c>
      <c r="C251" s="15" t="s">
        <v>13</v>
      </c>
      <c r="D251" s="31"/>
      <c r="E251" s="31"/>
      <c r="F251" s="31"/>
      <c r="G251" s="31"/>
      <c r="H251" s="31"/>
      <c r="I251" s="31"/>
      <c r="J251" s="31"/>
      <c r="K251" s="31"/>
      <c r="L251" s="49"/>
      <c r="M251" s="31"/>
      <c r="N251" s="31"/>
      <c r="O251" s="49"/>
    </row>
    <row r="252" spans="1:15" s="6" customFormat="1" ht="19.5" customHeight="1" hidden="1">
      <c r="A252" s="68" t="s">
        <v>50</v>
      </c>
      <c r="B252" s="69" t="s">
        <v>39</v>
      </c>
      <c r="C252" s="15" t="s">
        <v>14</v>
      </c>
      <c r="D252" s="31"/>
      <c r="E252" s="31"/>
      <c r="F252" s="31"/>
      <c r="G252" s="31"/>
      <c r="H252" s="31"/>
      <c r="I252" s="31"/>
      <c r="J252" s="31"/>
      <c r="K252" s="31"/>
      <c r="L252" s="49"/>
      <c r="M252" s="31"/>
      <c r="N252" s="31"/>
      <c r="O252" s="49"/>
    </row>
    <row r="253" spans="1:15" ht="15.75" customHeight="1" hidden="1">
      <c r="A253" s="80" t="s">
        <v>36</v>
      </c>
      <c r="B253" s="81"/>
      <c r="C253" s="81"/>
      <c r="D253" s="25">
        <f aca="true" t="shared" si="70" ref="D253:L253">SUM(D240,D247,D238)</f>
        <v>84</v>
      </c>
      <c r="E253" s="25">
        <f t="shared" si="70"/>
        <v>91.2</v>
      </c>
      <c r="F253" s="25">
        <f t="shared" si="70"/>
        <v>91.2</v>
      </c>
      <c r="G253" s="25">
        <f t="shared" si="70"/>
        <v>0</v>
      </c>
      <c r="H253" s="25">
        <f t="shared" si="70"/>
        <v>91.2</v>
      </c>
      <c r="I253" s="25">
        <f t="shared" si="70"/>
        <v>0</v>
      </c>
      <c r="J253" s="25">
        <f t="shared" si="70"/>
        <v>0</v>
      </c>
      <c r="K253" s="25">
        <f t="shared" si="70"/>
        <v>0</v>
      </c>
      <c r="L253" s="43">
        <f t="shared" si="70"/>
        <v>0</v>
      </c>
      <c r="M253" s="25">
        <f>SUM(M240,M247,M238)</f>
        <v>0</v>
      </c>
      <c r="N253" s="25">
        <f>SUM(N240,N247,N238)</f>
        <v>7</v>
      </c>
      <c r="O253" s="43">
        <f>SUM(O240,O247,O238)</f>
        <v>91.2</v>
      </c>
    </row>
    <row r="254" spans="1:15" ht="15.75">
      <c r="A254" s="74" t="s">
        <v>102</v>
      </c>
      <c r="B254" s="75"/>
      <c r="C254" s="76"/>
      <c r="D254" s="30"/>
      <c r="E254" s="30"/>
      <c r="F254" s="30"/>
      <c r="G254" s="30"/>
      <c r="H254" s="30"/>
      <c r="I254" s="30"/>
      <c r="J254" s="30"/>
      <c r="K254" s="30"/>
      <c r="L254" s="48"/>
      <c r="M254" s="30"/>
      <c r="N254" s="30"/>
      <c r="O254" s="48"/>
    </row>
    <row r="255" spans="1:15" ht="15.75" customHeight="1">
      <c r="A255" s="61" t="s">
        <v>59</v>
      </c>
      <c r="B255" s="69" t="s">
        <v>53</v>
      </c>
      <c r="C255" s="15" t="s">
        <v>6</v>
      </c>
      <c r="D255" s="31">
        <v>0</v>
      </c>
      <c r="E255" s="31">
        <v>34</v>
      </c>
      <c r="F255" s="26">
        <f>SUM(G255:L255)</f>
        <v>1</v>
      </c>
      <c r="G255" s="31"/>
      <c r="H255" s="31">
        <v>1</v>
      </c>
      <c r="I255" s="31"/>
      <c r="J255" s="31"/>
      <c r="K255" s="31"/>
      <c r="L255" s="49"/>
      <c r="M255" s="31">
        <v>-1</v>
      </c>
      <c r="N255" s="31"/>
      <c r="O255" s="44">
        <f>F255+M255</f>
        <v>0</v>
      </c>
    </row>
    <row r="256" spans="1:15" ht="12.75" customHeight="1" hidden="1">
      <c r="A256" s="61" t="s">
        <v>59</v>
      </c>
      <c r="B256" s="69" t="s">
        <v>35</v>
      </c>
      <c r="C256" s="15" t="s">
        <v>10</v>
      </c>
      <c r="D256" s="31"/>
      <c r="E256" s="31"/>
      <c r="F256" s="31"/>
      <c r="G256" s="31"/>
      <c r="H256" s="31"/>
      <c r="I256" s="31"/>
      <c r="J256" s="31"/>
      <c r="K256" s="31"/>
      <c r="L256" s="49"/>
      <c r="M256" s="31"/>
      <c r="N256" s="31"/>
      <c r="O256" s="44">
        <f>F256+M256</f>
        <v>0</v>
      </c>
    </row>
    <row r="257" spans="1:15" ht="15" customHeight="1" hidden="1">
      <c r="A257" s="61" t="s">
        <v>59</v>
      </c>
      <c r="B257" s="69" t="s">
        <v>30</v>
      </c>
      <c r="C257" s="15" t="s">
        <v>11</v>
      </c>
      <c r="D257" s="31"/>
      <c r="E257" s="31"/>
      <c r="F257" s="26">
        <f>SUM(G257:L257)</f>
        <v>0</v>
      </c>
      <c r="G257" s="31"/>
      <c r="H257" s="31"/>
      <c r="I257" s="31"/>
      <c r="J257" s="31"/>
      <c r="K257" s="31"/>
      <c r="L257" s="49"/>
      <c r="M257" s="31"/>
      <c r="N257" s="31"/>
      <c r="O257" s="44">
        <f>F257+M257</f>
        <v>0</v>
      </c>
    </row>
    <row r="258" spans="1:15" ht="12.75" customHeight="1">
      <c r="A258" s="61" t="s">
        <v>59</v>
      </c>
      <c r="B258" s="55">
        <v>310</v>
      </c>
      <c r="C258" s="15" t="s">
        <v>13</v>
      </c>
      <c r="D258" s="31">
        <v>0</v>
      </c>
      <c r="E258" s="31">
        <v>32.5</v>
      </c>
      <c r="F258" s="26">
        <f>SUM(G258:L258)</f>
        <v>1</v>
      </c>
      <c r="G258" s="31"/>
      <c r="H258" s="31">
        <v>1</v>
      </c>
      <c r="I258" s="31"/>
      <c r="J258" s="31"/>
      <c r="K258" s="31"/>
      <c r="L258" s="49"/>
      <c r="M258" s="31">
        <v>-1</v>
      </c>
      <c r="N258" s="31"/>
      <c r="O258" s="44">
        <f>F258+M258</f>
        <v>0</v>
      </c>
    </row>
    <row r="259" spans="1:15" ht="15.75" hidden="1">
      <c r="A259" s="61" t="s">
        <v>59</v>
      </c>
      <c r="B259" s="69" t="s">
        <v>39</v>
      </c>
      <c r="C259" s="15" t="s">
        <v>14</v>
      </c>
      <c r="D259" s="31"/>
      <c r="E259" s="31"/>
      <c r="F259" s="26">
        <f>SUM(G259:L259)</f>
        <v>0</v>
      </c>
      <c r="G259" s="31"/>
      <c r="H259" s="31"/>
      <c r="I259" s="31"/>
      <c r="J259" s="31"/>
      <c r="K259" s="31"/>
      <c r="L259" s="49"/>
      <c r="M259" s="31"/>
      <c r="N259" s="31"/>
      <c r="O259" s="49"/>
    </row>
    <row r="260" spans="1:15" ht="15.75">
      <c r="A260" s="82" t="s">
        <v>29</v>
      </c>
      <c r="B260" s="83"/>
      <c r="C260" s="84"/>
      <c r="D260" s="25">
        <f aca="true" t="shared" si="71" ref="D260:O260">SUM(D255:D259)</f>
        <v>0</v>
      </c>
      <c r="E260" s="25">
        <f t="shared" si="71"/>
        <v>66.5</v>
      </c>
      <c r="F260" s="25">
        <f t="shared" si="71"/>
        <v>2</v>
      </c>
      <c r="G260" s="25">
        <f t="shared" si="71"/>
        <v>0</v>
      </c>
      <c r="H260" s="25">
        <f t="shared" si="71"/>
        <v>2</v>
      </c>
      <c r="I260" s="25">
        <f t="shared" si="71"/>
        <v>0</v>
      </c>
      <c r="J260" s="25">
        <f t="shared" si="71"/>
        <v>0</v>
      </c>
      <c r="K260" s="25">
        <f t="shared" si="71"/>
        <v>0</v>
      </c>
      <c r="L260" s="43">
        <f t="shared" si="71"/>
        <v>0</v>
      </c>
      <c r="M260" s="25">
        <f t="shared" si="71"/>
        <v>-2</v>
      </c>
      <c r="N260" s="25">
        <f t="shared" si="71"/>
        <v>0</v>
      </c>
      <c r="O260" s="43">
        <f t="shared" si="71"/>
        <v>0</v>
      </c>
    </row>
    <row r="261" spans="1:15" ht="15.75" customHeight="1" hidden="1">
      <c r="A261" s="77" t="s">
        <v>103</v>
      </c>
      <c r="B261" s="78"/>
      <c r="C261" s="78"/>
      <c r="D261" s="30"/>
      <c r="E261" s="30"/>
      <c r="F261" s="30"/>
      <c r="G261" s="30"/>
      <c r="H261" s="30"/>
      <c r="I261" s="30"/>
      <c r="J261" s="30"/>
      <c r="K261" s="30"/>
      <c r="L261" s="48"/>
      <c r="M261" s="30"/>
      <c r="N261" s="30"/>
      <c r="O261" s="48"/>
    </row>
    <row r="262" spans="1:15" ht="31.5" customHeight="1" hidden="1">
      <c r="A262" s="61" t="s">
        <v>104</v>
      </c>
      <c r="B262" s="55">
        <v>231</v>
      </c>
      <c r="C262" s="15" t="s">
        <v>105</v>
      </c>
      <c r="D262" s="31"/>
      <c r="E262" s="31"/>
      <c r="F262" s="31"/>
      <c r="G262" s="31"/>
      <c r="H262" s="31"/>
      <c r="I262" s="31"/>
      <c r="J262" s="31"/>
      <c r="K262" s="31"/>
      <c r="L262" s="49"/>
      <c r="M262" s="31"/>
      <c r="N262" s="31"/>
      <c r="O262" s="49"/>
    </row>
    <row r="263" spans="1:15" ht="15.75" customHeight="1" hidden="1">
      <c r="A263" s="32" t="s">
        <v>106</v>
      </c>
      <c r="B263" s="56"/>
      <c r="C263" s="56"/>
      <c r="D263" s="25">
        <f aca="true" t="shared" si="72" ref="D263:O263">D262</f>
        <v>0</v>
      </c>
      <c r="E263" s="25">
        <f t="shared" si="72"/>
        <v>0</v>
      </c>
      <c r="F263" s="25">
        <f t="shared" si="72"/>
        <v>0</v>
      </c>
      <c r="G263" s="25">
        <f t="shared" si="72"/>
        <v>0</v>
      </c>
      <c r="H263" s="25">
        <f t="shared" si="72"/>
        <v>0</v>
      </c>
      <c r="I263" s="25">
        <f t="shared" si="72"/>
        <v>0</v>
      </c>
      <c r="J263" s="25">
        <f t="shared" si="72"/>
        <v>0</v>
      </c>
      <c r="K263" s="25">
        <f t="shared" si="72"/>
        <v>0</v>
      </c>
      <c r="L263" s="43">
        <f t="shared" si="72"/>
        <v>0</v>
      </c>
      <c r="M263" s="25">
        <f t="shared" si="72"/>
        <v>0</v>
      </c>
      <c r="N263" s="25">
        <f t="shared" si="72"/>
        <v>0</v>
      </c>
      <c r="O263" s="43">
        <f t="shared" si="72"/>
        <v>0</v>
      </c>
    </row>
    <row r="264" spans="1:15" ht="18.75">
      <c r="A264" s="70"/>
      <c r="B264" s="71"/>
      <c r="C264" s="72" t="s">
        <v>107</v>
      </c>
      <c r="D264" s="33">
        <f aca="true" t="shared" si="73" ref="D264:O264">SUM(D81,D98,D115,D139,D206,D213,D236,D253,D260,D263)</f>
        <v>7854</v>
      </c>
      <c r="E264" s="33">
        <f t="shared" si="73"/>
        <v>11147.100000000002</v>
      </c>
      <c r="F264" s="33">
        <f t="shared" si="73"/>
        <v>5768.9</v>
      </c>
      <c r="G264" s="33">
        <f t="shared" si="73"/>
        <v>458.4</v>
      </c>
      <c r="H264" s="33">
        <f t="shared" si="73"/>
        <v>963.5</v>
      </c>
      <c r="I264" s="33">
        <f t="shared" si="73"/>
        <v>1113.8</v>
      </c>
      <c r="J264" s="33">
        <f t="shared" si="73"/>
        <v>2412.5</v>
      </c>
      <c r="K264" s="33">
        <f t="shared" si="73"/>
        <v>744.1</v>
      </c>
      <c r="L264" s="50">
        <f t="shared" si="73"/>
        <v>76.6</v>
      </c>
      <c r="M264" s="33">
        <f t="shared" si="73"/>
        <v>382</v>
      </c>
      <c r="N264" s="33">
        <f t="shared" si="73"/>
        <v>1021.4</v>
      </c>
      <c r="O264" s="50">
        <f t="shared" si="73"/>
        <v>6150.900000000001</v>
      </c>
    </row>
    <row r="265" spans="1:15" ht="15.75">
      <c r="A265" s="73"/>
      <c r="B265" s="55">
        <v>211</v>
      </c>
      <c r="C265" s="15" t="s">
        <v>1</v>
      </c>
      <c r="D265" s="24">
        <f aca="true" t="shared" si="74" ref="D265:L265">SUM(D8,D84,D118,D216)</f>
        <v>3707</v>
      </c>
      <c r="E265" s="24">
        <f t="shared" si="74"/>
        <v>5004.099999999999</v>
      </c>
      <c r="F265" s="24">
        <f t="shared" si="74"/>
        <v>3339.2</v>
      </c>
      <c r="G265" s="24">
        <f t="shared" si="74"/>
        <v>0</v>
      </c>
      <c r="H265" s="24">
        <f t="shared" si="74"/>
        <v>682.4</v>
      </c>
      <c r="I265" s="24">
        <f t="shared" si="74"/>
        <v>183</v>
      </c>
      <c r="J265" s="24">
        <f t="shared" si="74"/>
        <v>1846.9</v>
      </c>
      <c r="K265" s="24">
        <f t="shared" si="74"/>
        <v>571.5</v>
      </c>
      <c r="L265" s="42">
        <f t="shared" si="74"/>
        <v>55.4</v>
      </c>
      <c r="M265" s="24">
        <f>SUM(M8,M84,M118,M216)</f>
        <v>188.60000000000002</v>
      </c>
      <c r="N265" s="24">
        <f>SUM(N8,N84,N118,N216)</f>
        <v>710.4000000000001</v>
      </c>
      <c r="O265" s="42">
        <f>SUM(O8,O84,O118,O216)</f>
        <v>3527.8</v>
      </c>
    </row>
    <row r="266" spans="1:15" ht="15.75">
      <c r="A266" s="73"/>
      <c r="B266" s="55">
        <v>212</v>
      </c>
      <c r="C266" s="15" t="s">
        <v>2</v>
      </c>
      <c r="D266" s="24">
        <f aca="true" t="shared" si="75" ref="D266:L266">SUM(D9,D85,D217)</f>
        <v>14</v>
      </c>
      <c r="E266" s="24">
        <f t="shared" si="75"/>
        <v>147</v>
      </c>
      <c r="F266" s="24">
        <f t="shared" si="75"/>
        <v>2</v>
      </c>
      <c r="G266" s="24">
        <f t="shared" si="75"/>
        <v>0</v>
      </c>
      <c r="H266" s="24">
        <f t="shared" si="75"/>
        <v>1</v>
      </c>
      <c r="I266" s="24">
        <f t="shared" si="75"/>
        <v>1</v>
      </c>
      <c r="J266" s="24">
        <f t="shared" si="75"/>
        <v>0</v>
      </c>
      <c r="K266" s="24">
        <f t="shared" si="75"/>
        <v>0</v>
      </c>
      <c r="L266" s="42">
        <f t="shared" si="75"/>
        <v>0</v>
      </c>
      <c r="M266" s="24">
        <f>SUM(M9,M85,M217)</f>
        <v>-1</v>
      </c>
      <c r="N266" s="24">
        <f>SUM(N9,N85,N217)</f>
        <v>0</v>
      </c>
      <c r="O266" s="42">
        <f>SUM(O9,O85,O217)</f>
        <v>1</v>
      </c>
    </row>
    <row r="267" spans="1:15" ht="15.75">
      <c r="A267" s="73"/>
      <c r="B267" s="55">
        <v>213</v>
      </c>
      <c r="C267" s="15" t="s">
        <v>3</v>
      </c>
      <c r="D267" s="24">
        <f aca="true" t="shared" si="76" ref="D267:L267">SUM(D10,D86,D119,D218)</f>
        <v>1125</v>
      </c>
      <c r="E267" s="24">
        <f t="shared" si="76"/>
        <v>1510.8</v>
      </c>
      <c r="F267" s="24">
        <f t="shared" si="76"/>
        <v>1007.6</v>
      </c>
      <c r="G267" s="24">
        <f t="shared" si="76"/>
        <v>158</v>
      </c>
      <c r="H267" s="24">
        <f t="shared" si="76"/>
        <v>74.9</v>
      </c>
      <c r="I267" s="24">
        <f t="shared" si="76"/>
        <v>19.8</v>
      </c>
      <c r="J267" s="24">
        <f t="shared" si="76"/>
        <v>565.5999999999999</v>
      </c>
      <c r="K267" s="24">
        <f t="shared" si="76"/>
        <v>172.6</v>
      </c>
      <c r="L267" s="42">
        <f t="shared" si="76"/>
        <v>16.7</v>
      </c>
      <c r="M267" s="24">
        <f>SUM(M10,M86,M119,M218)</f>
        <v>52.099999999999994</v>
      </c>
      <c r="N267" s="24">
        <f>SUM(N10,N86,N119,N218)</f>
        <v>201.4</v>
      </c>
      <c r="O267" s="42">
        <f>SUM(O10,O86,O119,O218)</f>
        <v>1059.6999999999998</v>
      </c>
    </row>
    <row r="268" spans="1:15" ht="15.75">
      <c r="A268" s="73"/>
      <c r="B268" s="55">
        <v>221</v>
      </c>
      <c r="C268" s="15" t="s">
        <v>5</v>
      </c>
      <c r="D268" s="24">
        <f aca="true" t="shared" si="77" ref="D268:L268">SUM(D12,D88,D220)</f>
        <v>33</v>
      </c>
      <c r="E268" s="24">
        <f t="shared" si="77"/>
        <v>35</v>
      </c>
      <c r="F268" s="24">
        <f t="shared" si="77"/>
        <v>12</v>
      </c>
      <c r="G268" s="24">
        <f t="shared" si="77"/>
        <v>10</v>
      </c>
      <c r="H268" s="24">
        <f t="shared" si="77"/>
        <v>0</v>
      </c>
      <c r="I268" s="24">
        <f t="shared" si="77"/>
        <v>0</v>
      </c>
      <c r="J268" s="24">
        <f t="shared" si="77"/>
        <v>0</v>
      </c>
      <c r="K268" s="24">
        <f t="shared" si="77"/>
        <v>0</v>
      </c>
      <c r="L268" s="42">
        <f t="shared" si="77"/>
        <v>2</v>
      </c>
      <c r="M268" s="24">
        <f>SUM(M12,M88,M220)</f>
        <v>-1.1</v>
      </c>
      <c r="N268" s="24">
        <f>SUM(N12,N88,N220)</f>
        <v>0</v>
      </c>
      <c r="O268" s="42">
        <f>SUM(O12,O88,O220)</f>
        <v>10.9</v>
      </c>
    </row>
    <row r="269" spans="1:15" ht="15.75">
      <c r="A269" s="73"/>
      <c r="B269" s="55">
        <v>222</v>
      </c>
      <c r="C269" s="15" t="s">
        <v>6</v>
      </c>
      <c r="D269" s="24">
        <f aca="true" t="shared" si="78" ref="D269:L269">SUM(D13,D89,D199,D208,D221,D241,D248,D255)</f>
        <v>12</v>
      </c>
      <c r="E269" s="24">
        <f t="shared" si="78"/>
        <v>80</v>
      </c>
      <c r="F269" s="24">
        <f t="shared" si="78"/>
        <v>6</v>
      </c>
      <c r="G269" s="24">
        <f t="shared" si="78"/>
        <v>0</v>
      </c>
      <c r="H269" s="24">
        <f t="shared" si="78"/>
        <v>2</v>
      </c>
      <c r="I269" s="24">
        <f t="shared" si="78"/>
        <v>2</v>
      </c>
      <c r="J269" s="24">
        <f t="shared" si="78"/>
        <v>0</v>
      </c>
      <c r="K269" s="24">
        <f t="shared" si="78"/>
        <v>0</v>
      </c>
      <c r="L269" s="42">
        <f t="shared" si="78"/>
        <v>2</v>
      </c>
      <c r="M269" s="24">
        <f>SUM(M13,M89,M199,M208,M221,M241,M248,M255)</f>
        <v>-2</v>
      </c>
      <c r="N269" s="24">
        <f>SUM(N13,N89,N199,N208,N221,N241,N248,N255)</f>
        <v>0</v>
      </c>
      <c r="O269" s="42">
        <f>SUM(O13,O89,O199,O208,O221,O241,O248,O255)</f>
        <v>4</v>
      </c>
    </row>
    <row r="270" spans="1:15" ht="15.75">
      <c r="A270" s="73"/>
      <c r="B270" s="55">
        <v>223</v>
      </c>
      <c r="C270" s="15" t="s">
        <v>7</v>
      </c>
      <c r="D270" s="24">
        <f aca="true" t="shared" si="79" ref="D270:L270">SUM(D14,D90,D182,D222,)</f>
        <v>239</v>
      </c>
      <c r="E270" s="24">
        <f t="shared" si="79"/>
        <v>510</v>
      </c>
      <c r="F270" s="24">
        <f t="shared" si="79"/>
        <v>279</v>
      </c>
      <c r="G270" s="24">
        <f t="shared" si="79"/>
        <v>19</v>
      </c>
      <c r="H270" s="24">
        <f t="shared" si="79"/>
        <v>95</v>
      </c>
      <c r="I270" s="24">
        <f t="shared" si="79"/>
        <v>165</v>
      </c>
      <c r="J270" s="24">
        <f t="shared" si="79"/>
        <v>0</v>
      </c>
      <c r="K270" s="24">
        <f t="shared" si="79"/>
        <v>0</v>
      </c>
      <c r="L270" s="42">
        <f t="shared" si="79"/>
        <v>0</v>
      </c>
      <c r="M270" s="24">
        <f>SUM(M14,M90,M182,M222,)</f>
        <v>0</v>
      </c>
      <c r="N270" s="24">
        <f>SUM(N14,N90,N182,N222,)</f>
        <v>40.6</v>
      </c>
      <c r="O270" s="42">
        <f>SUM(O14,O90,O182,O222,)</f>
        <v>279</v>
      </c>
    </row>
    <row r="271" spans="1:15" ht="15.75" hidden="1">
      <c r="A271" s="73"/>
      <c r="B271" s="55">
        <v>224</v>
      </c>
      <c r="C271" s="15" t="s">
        <v>8</v>
      </c>
      <c r="D271" s="24">
        <f aca="true" t="shared" si="80" ref="D271:L271">SUM(D15,D91,D122)</f>
        <v>0</v>
      </c>
      <c r="E271" s="24">
        <f t="shared" si="80"/>
        <v>0</v>
      </c>
      <c r="F271" s="24">
        <f t="shared" si="80"/>
        <v>0</v>
      </c>
      <c r="G271" s="24">
        <f t="shared" si="80"/>
        <v>0</v>
      </c>
      <c r="H271" s="24">
        <f t="shared" si="80"/>
        <v>0</v>
      </c>
      <c r="I271" s="24">
        <f t="shared" si="80"/>
        <v>0</v>
      </c>
      <c r="J271" s="24">
        <f t="shared" si="80"/>
        <v>0</v>
      </c>
      <c r="K271" s="24">
        <f t="shared" si="80"/>
        <v>0</v>
      </c>
      <c r="L271" s="42">
        <f t="shared" si="80"/>
        <v>0</v>
      </c>
      <c r="M271" s="24">
        <f>SUM(M15,M91,M122)</f>
        <v>0</v>
      </c>
      <c r="N271" s="24">
        <f>SUM(N15,N91,N122)</f>
        <v>0</v>
      </c>
      <c r="O271" s="42">
        <f>SUM(O15,O91,O122)</f>
        <v>0</v>
      </c>
    </row>
    <row r="272" spans="1:15" ht="15.75">
      <c r="A272" s="73"/>
      <c r="B272" s="55">
        <v>225</v>
      </c>
      <c r="C272" s="15" t="s">
        <v>9</v>
      </c>
      <c r="D272" s="24">
        <f aca="true" t="shared" si="81" ref="D272:L272">SUM(D16,D92,D102,D109,D142,D160,D164,D165,D172,D176,D183,D187,D191,D195,D200,D124,D149,D150,D126,D223,D224,D125,)</f>
        <v>803</v>
      </c>
      <c r="E272" s="24">
        <f t="shared" si="81"/>
        <v>1765.1</v>
      </c>
      <c r="F272" s="24">
        <f t="shared" si="81"/>
        <v>272.4</v>
      </c>
      <c r="G272" s="24">
        <f t="shared" si="81"/>
        <v>254.4</v>
      </c>
      <c r="H272" s="24">
        <f t="shared" si="81"/>
        <v>11</v>
      </c>
      <c r="I272" s="24">
        <f t="shared" si="81"/>
        <v>7</v>
      </c>
      <c r="J272" s="24">
        <f t="shared" si="81"/>
        <v>0</v>
      </c>
      <c r="K272" s="24">
        <f t="shared" si="81"/>
        <v>0</v>
      </c>
      <c r="L272" s="42">
        <f t="shared" si="81"/>
        <v>0</v>
      </c>
      <c r="M272" s="24">
        <f>SUM(M16,M92,M102,M109,M142,M160,M164,M165,M172,M176,M183,M187,M191,M195,M200,M124,M149,M150,M126,M223,M224,M125,)</f>
        <v>-4</v>
      </c>
      <c r="N272" s="24">
        <f>SUM(N16,N92,N102,N109,N142,N160,N164,N165,N172,N176,N183,N187,N191,N195,N200,N124,N149,N150,N126,N223,N224,N125,)</f>
        <v>0</v>
      </c>
      <c r="O272" s="42">
        <f>SUM(O16,O92,O102,O109,O142,O160,O164,O165,O172,O176,O183,O187,O191,O195,O200,O124,O149,O150,O126,O223,O224,O125,)</f>
        <v>268.4</v>
      </c>
    </row>
    <row r="273" spans="1:15" ht="15.75">
      <c r="A273" s="73"/>
      <c r="B273" s="55">
        <v>226</v>
      </c>
      <c r="C273" s="15" t="s">
        <v>10</v>
      </c>
      <c r="D273" s="24">
        <f aca="true" t="shared" si="82" ref="D273:L273">SUM(D17,D93,D103,D110,D136,D137,D143,D161,D166,D167,D173,D177,D184,D188,D192,D196,D201,D209,D225,D242,D249,D256,D127,D202,D227,D226,D151,D128)</f>
        <v>238</v>
      </c>
      <c r="E273" s="24">
        <f t="shared" si="82"/>
        <v>488.5</v>
      </c>
      <c r="F273" s="24">
        <f t="shared" si="82"/>
        <v>33</v>
      </c>
      <c r="G273" s="24">
        <f t="shared" si="82"/>
        <v>0</v>
      </c>
      <c r="H273" s="24">
        <f t="shared" si="82"/>
        <v>1</v>
      </c>
      <c r="I273" s="24">
        <f t="shared" si="82"/>
        <v>32</v>
      </c>
      <c r="J273" s="24">
        <f t="shared" si="82"/>
        <v>0</v>
      </c>
      <c r="K273" s="24">
        <f t="shared" si="82"/>
        <v>0</v>
      </c>
      <c r="L273" s="42">
        <f t="shared" si="82"/>
        <v>0</v>
      </c>
      <c r="M273" s="24">
        <f>SUM(M17,M93,M103,M110,M136,M137,M143,M161,M166,M167,M173,M177,M184,M188,M192,M196,M201,M209,M225,M242,M249,M256,M127,M202,M227,M226,M151,M128)</f>
        <v>90</v>
      </c>
      <c r="N273" s="24">
        <f>SUM(N17,N93,N103,N110,N136,N137,N143,N161,N166,N167,N173,N177,N184,N188,N192,N196,N201,N209,N225,N242,N249,N256,N127,N202,N227,N226,N151,N128)</f>
        <v>0.8</v>
      </c>
      <c r="O273" s="42">
        <f>SUM(O17,O93,O103,O110,O136,O137,O143,O161,O166,O167,O173,O177,O184,O188,O192,O196,O201,O209,O225,O242,O249,O256,O127,O202,O227,O226,O151,O128)</f>
        <v>123</v>
      </c>
    </row>
    <row r="274" spans="1:15" ht="31.5" customHeight="1" hidden="1">
      <c r="A274" s="73"/>
      <c r="B274" s="55">
        <v>231</v>
      </c>
      <c r="C274" s="15" t="s">
        <v>105</v>
      </c>
      <c r="D274" s="24">
        <f aca="true" t="shared" si="83" ref="D274:L274">D262</f>
        <v>0</v>
      </c>
      <c r="E274" s="24">
        <f t="shared" si="83"/>
        <v>0</v>
      </c>
      <c r="F274" s="24">
        <f t="shared" si="83"/>
        <v>0</v>
      </c>
      <c r="G274" s="24">
        <f t="shared" si="83"/>
        <v>0</v>
      </c>
      <c r="H274" s="24">
        <f t="shared" si="83"/>
        <v>0</v>
      </c>
      <c r="I274" s="24">
        <f t="shared" si="83"/>
        <v>0</v>
      </c>
      <c r="J274" s="24">
        <f t="shared" si="83"/>
        <v>0</v>
      </c>
      <c r="K274" s="24">
        <f t="shared" si="83"/>
        <v>0</v>
      </c>
      <c r="L274" s="42">
        <f t="shared" si="83"/>
        <v>0</v>
      </c>
      <c r="M274" s="24">
        <f>M262</f>
        <v>0</v>
      </c>
      <c r="N274" s="24">
        <f>N262</f>
        <v>0</v>
      </c>
      <c r="O274" s="42">
        <f>O262</f>
        <v>0</v>
      </c>
    </row>
    <row r="275" spans="1:15" ht="31.5" customHeight="1" hidden="1">
      <c r="A275" s="73"/>
      <c r="B275" s="55">
        <v>241</v>
      </c>
      <c r="C275" s="15" t="s">
        <v>85</v>
      </c>
      <c r="D275" s="24">
        <f aca="true" t="shared" si="84" ref="D275:L275">SUM(D144)</f>
        <v>0</v>
      </c>
      <c r="E275" s="24">
        <f t="shared" si="84"/>
        <v>0</v>
      </c>
      <c r="F275" s="24">
        <f t="shared" si="84"/>
        <v>0</v>
      </c>
      <c r="G275" s="24">
        <f t="shared" si="84"/>
        <v>0</v>
      </c>
      <c r="H275" s="24">
        <f t="shared" si="84"/>
        <v>0</v>
      </c>
      <c r="I275" s="24">
        <f t="shared" si="84"/>
        <v>0</v>
      </c>
      <c r="J275" s="24">
        <f t="shared" si="84"/>
        <v>0</v>
      </c>
      <c r="K275" s="24">
        <f t="shared" si="84"/>
        <v>0</v>
      </c>
      <c r="L275" s="42">
        <f t="shared" si="84"/>
        <v>0</v>
      </c>
      <c r="M275" s="24">
        <f>SUM(M144)</f>
        <v>0</v>
      </c>
      <c r="N275" s="24">
        <f>SUM(N144)</f>
        <v>0</v>
      </c>
      <c r="O275" s="42">
        <f>SUM(O144)</f>
        <v>0</v>
      </c>
    </row>
    <row r="276" spans="1:15" ht="31.5" customHeight="1" hidden="1">
      <c r="A276" s="73"/>
      <c r="B276" s="55">
        <v>242</v>
      </c>
      <c r="C276" s="15" t="s">
        <v>86</v>
      </c>
      <c r="D276" s="24">
        <f aca="true" t="shared" si="85" ref="D276:L276">SUM(D145,D180)</f>
        <v>0</v>
      </c>
      <c r="E276" s="24">
        <f t="shared" si="85"/>
        <v>0</v>
      </c>
      <c r="F276" s="24">
        <f t="shared" si="85"/>
        <v>0</v>
      </c>
      <c r="G276" s="24">
        <f t="shared" si="85"/>
        <v>0</v>
      </c>
      <c r="H276" s="24">
        <f t="shared" si="85"/>
        <v>0</v>
      </c>
      <c r="I276" s="24">
        <f t="shared" si="85"/>
        <v>0</v>
      </c>
      <c r="J276" s="24">
        <f t="shared" si="85"/>
        <v>0</v>
      </c>
      <c r="K276" s="24">
        <f t="shared" si="85"/>
        <v>0</v>
      </c>
      <c r="L276" s="42">
        <f t="shared" si="85"/>
        <v>0</v>
      </c>
      <c r="M276" s="24">
        <f>SUM(M145,M180)</f>
        <v>0</v>
      </c>
      <c r="N276" s="24">
        <f>SUM(N145,N180)</f>
        <v>0</v>
      </c>
      <c r="O276" s="42">
        <f>SUM(O145,O180)</f>
        <v>0</v>
      </c>
    </row>
    <row r="277" spans="1:15" ht="15.75">
      <c r="A277" s="73"/>
      <c r="B277" s="55">
        <v>251</v>
      </c>
      <c r="C277" s="15" t="s">
        <v>83</v>
      </c>
      <c r="D277" s="24">
        <f aca="true" t="shared" si="86" ref="D277:L277">SUM(D18,D138)</f>
        <v>688</v>
      </c>
      <c r="E277" s="24">
        <f t="shared" si="86"/>
        <v>688</v>
      </c>
      <c r="F277" s="24">
        <f t="shared" si="86"/>
        <v>688</v>
      </c>
      <c r="G277" s="24">
        <f t="shared" si="86"/>
        <v>0</v>
      </c>
      <c r="H277" s="24">
        <f t="shared" si="86"/>
        <v>0</v>
      </c>
      <c r="I277" s="24">
        <f t="shared" si="86"/>
        <v>688</v>
      </c>
      <c r="J277" s="24">
        <f t="shared" si="86"/>
        <v>0</v>
      </c>
      <c r="K277" s="24">
        <f t="shared" si="86"/>
        <v>0</v>
      </c>
      <c r="L277" s="42">
        <f t="shared" si="86"/>
        <v>0</v>
      </c>
      <c r="M277" s="24">
        <f>SUM(M18,M138)</f>
        <v>0</v>
      </c>
      <c r="N277" s="24">
        <f>SUM(N18,N138)</f>
        <v>59.4</v>
      </c>
      <c r="O277" s="42">
        <f>SUM(O18,O138)</f>
        <v>688</v>
      </c>
    </row>
    <row r="278" spans="1:15" ht="31.5" customHeight="1" hidden="1">
      <c r="A278" s="73"/>
      <c r="B278" s="55">
        <v>263</v>
      </c>
      <c r="C278" s="15" t="s">
        <v>99</v>
      </c>
      <c r="D278" s="24">
        <f aca="true" t="shared" si="87" ref="D278:L278">SUM(D243,D239)</f>
        <v>84</v>
      </c>
      <c r="E278" s="24">
        <f t="shared" si="87"/>
        <v>91.2</v>
      </c>
      <c r="F278" s="24">
        <f t="shared" si="87"/>
        <v>91.2</v>
      </c>
      <c r="G278" s="24">
        <f t="shared" si="87"/>
        <v>0</v>
      </c>
      <c r="H278" s="24">
        <f t="shared" si="87"/>
        <v>91.2</v>
      </c>
      <c r="I278" s="24">
        <f t="shared" si="87"/>
        <v>0</v>
      </c>
      <c r="J278" s="24">
        <f t="shared" si="87"/>
        <v>0</v>
      </c>
      <c r="K278" s="24">
        <f t="shared" si="87"/>
        <v>0</v>
      </c>
      <c r="L278" s="42">
        <f t="shared" si="87"/>
        <v>0</v>
      </c>
      <c r="M278" s="24">
        <f>SUM(M243,M239)</f>
        <v>0</v>
      </c>
      <c r="N278" s="24">
        <f>SUM(N243,N239)</f>
        <v>7</v>
      </c>
      <c r="O278" s="42">
        <f>SUM(O243,O239)</f>
        <v>91.2</v>
      </c>
    </row>
    <row r="279" spans="1:15" ht="15.75">
      <c r="A279" s="73"/>
      <c r="B279" s="55">
        <v>290</v>
      </c>
      <c r="C279" s="15" t="s">
        <v>11</v>
      </c>
      <c r="D279" s="24">
        <f>SUM(D19,D94,D146,D203,D210,D228,D244,D250,D257,D153,D154,D129,D130,D111)</f>
        <v>8</v>
      </c>
      <c r="E279" s="24">
        <f aca="true" t="shared" si="88" ref="E279:L279">SUM(E19,E94,E146,E203,E210,E228,E244,E250,E257,E153,E154,E129,E130,E111)</f>
        <v>139.6</v>
      </c>
      <c r="F279" s="24">
        <f t="shared" si="88"/>
        <v>20</v>
      </c>
      <c r="G279" s="24">
        <f t="shared" si="88"/>
        <v>15</v>
      </c>
      <c r="H279" s="24">
        <f t="shared" si="88"/>
        <v>0</v>
      </c>
      <c r="I279" s="24">
        <f t="shared" si="88"/>
        <v>5</v>
      </c>
      <c r="J279" s="24">
        <f t="shared" si="88"/>
        <v>0</v>
      </c>
      <c r="K279" s="24">
        <f t="shared" si="88"/>
        <v>0</v>
      </c>
      <c r="L279" s="42">
        <f t="shared" si="88"/>
        <v>0</v>
      </c>
      <c r="M279" s="24">
        <f>SUM(M19,M94,M146,M203,M210,M228,M244,M250,M257,M153,M154,M129,M130,M111)</f>
        <v>0</v>
      </c>
      <c r="N279" s="24">
        <f>SUM(N19,N94,N146,N203,N210,N228,N244,N250,N257,N153,N154,N129,N130,N111)</f>
        <v>1.8</v>
      </c>
      <c r="O279" s="42">
        <f>SUM(O19,O94,O146,O203,O210,O228,O244,O250,O257,O153,O154,O129,O130,O111)</f>
        <v>20</v>
      </c>
    </row>
    <row r="280" spans="1:15" ht="15.75">
      <c r="A280" s="73"/>
      <c r="B280" s="55">
        <v>310</v>
      </c>
      <c r="C280" s="15" t="s">
        <v>13</v>
      </c>
      <c r="D280" s="24">
        <f aca="true" t="shared" si="89" ref="D280:L280">SUM(D21,D96,D105,D113,D147,D162,D168,D169,D174,D178,D185,D189,D193,D197,D204,D211,D230,D245,D251,D258,D231,D232,D155,D156,D132,D131)</f>
        <v>850</v>
      </c>
      <c r="E280" s="24">
        <f t="shared" si="89"/>
        <v>916.5</v>
      </c>
      <c r="F280" s="24">
        <f t="shared" si="89"/>
        <v>8</v>
      </c>
      <c r="G280" s="24">
        <f t="shared" si="89"/>
        <v>1</v>
      </c>
      <c r="H280" s="24">
        <f t="shared" si="89"/>
        <v>2</v>
      </c>
      <c r="I280" s="24">
        <f t="shared" si="89"/>
        <v>5</v>
      </c>
      <c r="J280" s="24">
        <f t="shared" si="89"/>
        <v>0</v>
      </c>
      <c r="K280" s="24">
        <f t="shared" si="89"/>
        <v>0</v>
      </c>
      <c r="L280" s="42">
        <f t="shared" si="89"/>
        <v>0</v>
      </c>
      <c r="M280" s="24">
        <f>SUM(M21,M96,M105,M113,M147,M162,M168,M169,M174,M178,M185,M189,M193,M197,M204,M211,M230,M245,M251,M258,M231,M232,M155,M156,M132,M131)</f>
        <v>-2</v>
      </c>
      <c r="N280" s="24">
        <f>SUM(N21,N96,N105,N113,N147,N162,N168,N169,N174,N178,N185,N189,N193,N197,N204,N211,N230,N245,N251,N258,N231,N232,N155,N156,N132,N131)</f>
        <v>0</v>
      </c>
      <c r="O280" s="42">
        <f>SUM(O21,O96,O105,O113,O147,O162,O168,O169,O174,O178,O185,O189,O193,O197,O204,O211,O230,O245,O251,O258,O231,O232,O155,O156,O132,O131)</f>
        <v>6</v>
      </c>
    </row>
    <row r="281" spans="1:15" ht="15.75">
      <c r="A281" s="73"/>
      <c r="B281" s="55">
        <v>340</v>
      </c>
      <c r="C281" s="15" t="s">
        <v>14</v>
      </c>
      <c r="D281" s="24">
        <f aca="true" t="shared" si="90" ref="D281:L281">SUM(D22,D97,D106,D114,D120,D148,D163,D171,D170,D175,D179,D186,D190,D194,D198,D205,D212,D233,D246,D252,D259,D234,D235,D157,D158,D133,D134)</f>
        <v>53</v>
      </c>
      <c r="E281" s="24">
        <f t="shared" si="90"/>
        <v>671.3</v>
      </c>
      <c r="F281" s="24">
        <f t="shared" si="90"/>
        <v>10.5</v>
      </c>
      <c r="G281" s="24">
        <f t="shared" si="90"/>
        <v>1</v>
      </c>
      <c r="H281" s="24">
        <f t="shared" si="90"/>
        <v>3</v>
      </c>
      <c r="I281" s="24">
        <f t="shared" si="90"/>
        <v>6</v>
      </c>
      <c r="J281" s="24">
        <f t="shared" si="90"/>
        <v>0</v>
      </c>
      <c r="K281" s="24">
        <f t="shared" si="90"/>
        <v>0</v>
      </c>
      <c r="L281" s="42">
        <f t="shared" si="90"/>
        <v>0.5</v>
      </c>
      <c r="M281" s="24">
        <f>SUM(M22,M97,M106,M114,M120,M148,M163,M171,M170,M175,M179,M186,M190,M194,M198,M205,M212,M233,M246,M252,M259,M234,M235,M157,M158,M133,M134)</f>
        <v>61.400000000000006</v>
      </c>
      <c r="N281" s="24">
        <f>SUM(N22,N97,N106,N114,N120,N148,N163,N171,N170,N175,N179,N186,N190,N194,N198,N205,N212,N233,N246,N252,N259,N234,N235,N157,N158,N133,N134)</f>
        <v>0</v>
      </c>
      <c r="O281" s="42">
        <f>SUM(O22,O97,O106,O114,O120,O148,O163,O171,O170,O175,O179,O186,O190,O194,O198,O205,O212,O233,O246,O252,O259,O234,O235,O157,O158,O133,O134)</f>
        <v>71.9</v>
      </c>
    </row>
    <row r="282" spans="1:15" ht="19.5" thickBot="1">
      <c r="A282" s="34"/>
      <c r="B282" s="35"/>
      <c r="C282" s="9" t="s">
        <v>107</v>
      </c>
      <c r="D282" s="36">
        <f aca="true" t="shared" si="91" ref="D282:O282">SUM(D265:D281)</f>
        <v>7854</v>
      </c>
      <c r="E282" s="36">
        <f t="shared" si="91"/>
        <v>12047.1</v>
      </c>
      <c r="F282" s="36">
        <f>SUM(F265:F281)</f>
        <v>5768.9</v>
      </c>
      <c r="G282" s="36">
        <f t="shared" si="91"/>
        <v>458.4</v>
      </c>
      <c r="H282" s="36">
        <f t="shared" si="91"/>
        <v>963.5</v>
      </c>
      <c r="I282" s="36">
        <f t="shared" si="91"/>
        <v>1113.8</v>
      </c>
      <c r="J282" s="36">
        <f t="shared" si="91"/>
        <v>2412.5</v>
      </c>
      <c r="K282" s="36">
        <f t="shared" si="91"/>
        <v>744.1</v>
      </c>
      <c r="L282" s="51">
        <f t="shared" si="91"/>
        <v>76.6</v>
      </c>
      <c r="M282" s="36">
        <f t="shared" si="91"/>
        <v>382</v>
      </c>
      <c r="N282" s="36">
        <f t="shared" si="91"/>
        <v>1021.4</v>
      </c>
      <c r="O282" s="51">
        <f t="shared" si="91"/>
        <v>6150.899999999999</v>
      </c>
    </row>
    <row r="284" spans="6:12" ht="12.75" hidden="1">
      <c r="F284" s="39">
        <f>F3-F282</f>
        <v>0</v>
      </c>
      <c r="G284" s="39">
        <f aca="true" t="shared" si="92" ref="G284:L284">G3-G282</f>
        <v>0</v>
      </c>
      <c r="H284" s="39">
        <f t="shared" si="92"/>
        <v>0</v>
      </c>
      <c r="I284" s="39">
        <f t="shared" si="92"/>
        <v>0</v>
      </c>
      <c r="J284" s="39">
        <f t="shared" si="92"/>
        <v>0</v>
      </c>
      <c r="K284" s="39">
        <f t="shared" si="92"/>
        <v>0</v>
      </c>
      <c r="L284" s="39">
        <f t="shared" si="92"/>
        <v>0</v>
      </c>
    </row>
    <row r="285" ht="12.75" hidden="1">
      <c r="C285" s="1" t="s">
        <v>117</v>
      </c>
    </row>
    <row r="286" ht="12.75" hidden="1"/>
    <row r="287" ht="12.75" hidden="1"/>
    <row r="288" ht="12.75" hidden="1"/>
  </sheetData>
  <sheetProtection/>
  <mergeCells count="34">
    <mergeCell ref="I1:L1"/>
    <mergeCell ref="A5:C5"/>
    <mergeCell ref="A81:C81"/>
    <mergeCell ref="A98:C98"/>
    <mergeCell ref="A82:C82"/>
    <mergeCell ref="A2:O2"/>
    <mergeCell ref="M1:O1"/>
    <mergeCell ref="A99:C99"/>
    <mergeCell ref="B100:C100"/>
    <mergeCell ref="B117:C117"/>
    <mergeCell ref="B121:C121"/>
    <mergeCell ref="B107:C107"/>
    <mergeCell ref="A115:C115"/>
    <mergeCell ref="A116:C116"/>
    <mergeCell ref="B123:C123"/>
    <mergeCell ref="A214:C214"/>
    <mergeCell ref="A236:C236"/>
    <mergeCell ref="A206:C206"/>
    <mergeCell ref="B135:C135"/>
    <mergeCell ref="A139:C139"/>
    <mergeCell ref="B141:C141"/>
    <mergeCell ref="B159:C159"/>
    <mergeCell ref="B181:C181"/>
    <mergeCell ref="A213:C213"/>
    <mergeCell ref="A140:C140"/>
    <mergeCell ref="A261:C261"/>
    <mergeCell ref="B238:C238"/>
    <mergeCell ref="B240:C240"/>
    <mergeCell ref="B247:C247"/>
    <mergeCell ref="A253:C253"/>
    <mergeCell ref="A254:C254"/>
    <mergeCell ref="A260:C260"/>
    <mergeCell ref="A237:C237"/>
    <mergeCell ref="A207:C207"/>
  </mergeCells>
  <printOptions/>
  <pageMargins left="0.7874015748031497" right="0.3937007874015748" top="0.3937007874015748" bottom="0.3937007874015748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Екатерина</cp:lastModifiedBy>
  <cp:lastPrinted>2014-05-06T06:28:36Z</cp:lastPrinted>
  <dcterms:created xsi:type="dcterms:W3CDTF">2007-10-26T05:01:23Z</dcterms:created>
  <dcterms:modified xsi:type="dcterms:W3CDTF">2014-05-06T06:34:41Z</dcterms:modified>
  <cp:category/>
  <cp:version/>
  <cp:contentType/>
  <cp:contentStatus/>
</cp:coreProperties>
</file>